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75" yWindow="-15" windowWidth="8670" windowHeight="9060"/>
  </bookViews>
  <sheets>
    <sheet name="Veiklos rezultatų ataskaita" sheetId="4" r:id="rId1"/>
    <sheet name="Finansinės būklės ataskaita" sheetId="6" r:id="rId2"/>
    <sheet name="Finansavimo sumos" sheetId="7" r:id="rId3"/>
  </sheets>
  <definedNames>
    <definedName name="_xlnm.Print_Titles" localSheetId="0">'Veiklos rezultatų ataskaita'!$20:$20</definedName>
  </definedNames>
  <calcPr calcId="144525"/>
</workbook>
</file>

<file path=xl/calcChain.xml><?xml version="1.0" encoding="utf-8"?>
<calcChain xmlns="http://schemas.openxmlformats.org/spreadsheetml/2006/main">
  <c r="M26" i="7" l="1"/>
  <c r="M25" i="7"/>
  <c r="L24" i="7"/>
  <c r="K24" i="7"/>
  <c r="J24" i="7"/>
  <c r="I24" i="7"/>
  <c r="H24" i="7"/>
  <c r="G24" i="7"/>
  <c r="F24" i="7"/>
  <c r="E24" i="7"/>
  <c r="D24" i="7"/>
  <c r="C24" i="7"/>
  <c r="M24" i="7" s="1"/>
  <c r="M23" i="7"/>
  <c r="M22" i="7"/>
  <c r="L21" i="7"/>
  <c r="K21" i="7"/>
  <c r="J21" i="7"/>
  <c r="I21" i="7"/>
  <c r="H21" i="7"/>
  <c r="G21" i="7"/>
  <c r="F21" i="7"/>
  <c r="E21" i="7"/>
  <c r="D21" i="7"/>
  <c r="C21" i="7"/>
  <c r="M21" i="7" s="1"/>
  <c r="M20" i="7"/>
  <c r="M19" i="7"/>
  <c r="L18" i="7"/>
  <c r="K18" i="7"/>
  <c r="J18" i="7"/>
  <c r="I18" i="7"/>
  <c r="H18" i="7"/>
  <c r="G18" i="7"/>
  <c r="F18" i="7"/>
  <c r="E18" i="7"/>
  <c r="M18" i="7" s="1"/>
  <c r="D18" i="7"/>
  <c r="C18" i="7"/>
  <c r="M17" i="7"/>
  <c r="M16" i="7"/>
  <c r="L15" i="7"/>
  <c r="L27" i="7" s="1"/>
  <c r="K15" i="7"/>
  <c r="K27" i="7" s="1"/>
  <c r="J15" i="7"/>
  <c r="J27" i="7" s="1"/>
  <c r="I15" i="7"/>
  <c r="I27" i="7" s="1"/>
  <c r="H15" i="7"/>
  <c r="H27" i="7" s="1"/>
  <c r="G15" i="7"/>
  <c r="G27" i="7" s="1"/>
  <c r="F15" i="7"/>
  <c r="F27" i="7" s="1"/>
  <c r="E15" i="7"/>
  <c r="E27" i="7" s="1"/>
  <c r="D15" i="7"/>
  <c r="D27" i="7" s="1"/>
  <c r="C15" i="7"/>
  <c r="M15" i="7" s="1"/>
  <c r="C27" i="7" l="1"/>
  <c r="M27" i="7" s="1"/>
  <c r="G90" i="6" l="1"/>
  <c r="F90" i="6"/>
  <c r="G86" i="6"/>
  <c r="G84" i="6" s="1"/>
  <c r="F86" i="6"/>
  <c r="F84" i="6" s="1"/>
  <c r="G75" i="6"/>
  <c r="G69" i="6" s="1"/>
  <c r="G64" i="6" s="1"/>
  <c r="F75" i="6"/>
  <c r="F69" i="6" s="1"/>
  <c r="F64" i="6" s="1"/>
  <c r="G65" i="6"/>
  <c r="F65" i="6"/>
  <c r="G59" i="6"/>
  <c r="F59" i="6"/>
  <c r="G49" i="6"/>
  <c r="F49" i="6"/>
  <c r="G42" i="6"/>
  <c r="F42" i="6"/>
  <c r="G41" i="6"/>
  <c r="G27" i="6"/>
  <c r="F27" i="6"/>
  <c r="G21" i="6"/>
  <c r="F21" i="6"/>
  <c r="F20" i="6"/>
  <c r="F41" i="6" l="1"/>
  <c r="G20" i="6"/>
  <c r="G58" i="6" s="1"/>
  <c r="F94" i="6"/>
  <c r="G94" i="6"/>
  <c r="F58" i="6"/>
  <c r="I28" i="4" l="1"/>
  <c r="H28" i="4"/>
  <c r="H47" i="4"/>
  <c r="I47" i="4"/>
  <c r="H31" i="4"/>
  <c r="H22" i="4"/>
  <c r="I22" i="4"/>
  <c r="I21" i="4" s="1"/>
  <c r="I31" i="4"/>
  <c r="I46" i="4" l="1"/>
  <c r="I54" i="4" s="1"/>
  <c r="I56" i="4" s="1"/>
  <c r="H21" i="4"/>
  <c r="H46" i="4" s="1"/>
  <c r="H54" i="4" s="1"/>
  <c r="H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comments2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comments3.xml><?xml version="1.0" encoding="utf-8"?>
<comments xmlns="http://schemas.openxmlformats.org/spreadsheetml/2006/main">
  <authors>
    <author>antras</author>
  </authors>
  <commentList>
    <comment ref="C16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6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6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6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6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6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6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6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6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6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9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9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9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9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9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9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9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9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2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2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2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2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2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2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2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2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5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5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5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5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5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5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5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5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6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6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6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6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6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6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6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6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6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<sst xmlns="http://schemas.openxmlformats.org/spreadsheetml/2006/main" count="377" uniqueCount="276">
  <si>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</si>
  <si>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</si>
  <si>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</si>
  <si>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</si>
  <si>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</si>
  <si>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</si>
  <si>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</si>
  <si>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</si>
  <si>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</si>
  <si>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</si>
  <si>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</si>
  <si>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</si>
  <si>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</si>
  <si>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</si>
  <si>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</si>
  <si>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</si>
  <si>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</si>
  <si>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</si>
  <si>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</si>
  <si>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</si>
  <si>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</si>
  <si>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</si>
  <si>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</si>
  <si>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</si>
  <si>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</si>
  <si>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</si>
  <si>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</si>
  <si>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</si>
  <si>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</si>
  <si>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</si>
  <si>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</si>
  <si>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</si>
  <si>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</si>
  <si>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</si>
  <si>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</si>
  <si>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</si>
  <si>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</si>
  <si>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</si>
  <si>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</si>
  <si>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</si>
  <si>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</si>
  <si>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</si>
  <si>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</si>
  <si>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</si>
  <si>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</si>
  <si>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</si>
  <si>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</si>
  <si>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</si>
  <si>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</si>
  <si>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</si>
  <si>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</si>
  <si>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</si>
  <si>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</si>
  <si>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</si>
  <si>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</si>
  <si>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</si>
  <si>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</si>
  <si>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</si>
  <si>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</si>
  <si>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</si>
  <si>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</si>
  <si>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</si>
  <si>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</si>
  <si>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</si>
  <si>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</si>
  <si>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</si>
  <si>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</si>
  <si>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</si>
  <si>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</si>
  <si>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</si>
  <si>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</si>
  <si>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</si>
  <si>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</si>
  <si>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</si>
  <si>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</si>
  <si>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</si>
  <si>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</si>
  <si>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</si>
  <si>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</si>
  <si>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</si>
  <si>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</si>
  <si>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</si>
  <si>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</si>
  <si>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</si>
  <si>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</si>
  <si>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</si>
  <si>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</si>
  <si>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</si>
  <si>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</si>
  <si>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</si>
  <si>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</si>
  <si>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</si>
  <si>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</si>
  <si>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</si>
  <si>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</si>
  <si>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</si>
  <si>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</si>
  <si>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</si>
  <si>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(parašas)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</si>
  <si>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</si>
  <si>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</si>
  <si>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</si>
  <si>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>Klaipėdos r. Agluonėnų pagrindinė mokykla</t>
  </si>
  <si>
    <t>PAGAL  2020.06.30 D. DUOMENIS</t>
  </si>
  <si>
    <t xml:space="preserve">Pateikimo valiuta ir tikslumas: eurais </t>
  </si>
  <si>
    <t>191787872, Mokyklos g. 3, Agluonėnai, Klaipėdos r.</t>
  </si>
  <si>
    <t>P21</t>
  </si>
  <si>
    <t>P23</t>
  </si>
  <si>
    <t>P22</t>
  </si>
  <si>
    <t>Direktorė</t>
  </si>
  <si>
    <t>Vyriausioji buhalterė</t>
  </si>
  <si>
    <t>Rima Gabalienė</t>
  </si>
  <si>
    <t>Auksė Žitkuvienė</t>
  </si>
  <si>
    <t>2-ojo VSAFAS „Finansinės būklės ataskaita“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</si>
  <si>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</si>
  <si>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</si>
  <si>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</si>
  <si>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</si>
  <si>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</si>
  <si>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</si>
  <si>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</si>
  <si>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</si>
  <si>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</si>
  <si>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</si>
  <si>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</si>
  <si>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</si>
  <si>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</si>
  <si>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</si>
  <si>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</si>
  <si>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</si>
  <si>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</si>
  <si>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</si>
  <si>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</si>
  <si>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</si>
  <si>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P04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</si>
  <si>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</si>
  <si>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</si>
  <si>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</si>
  <si>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</si>
  <si>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</si>
  <si>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</si>
  <si>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</si>
  <si>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</si>
  <si>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</si>
  <si>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</si>
  <si>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</si>
  <si>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</si>
  <si>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</si>
  <si>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</si>
  <si>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</si>
  <si>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</si>
  <si>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</si>
  <si>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</si>
  <si>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</si>
  <si>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</si>
  <si>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Ilgalaikis finansinis turtas</t>
  </si>
  <si>
    <t>Mineraliniai ištekliai ir kitas ilgalaikis turtas</t>
  </si>
  <si>
    <t>BIOLOGINIS TURTAS</t>
  </si>
  <si>
    <t>TRUMPALAIKIS TURTAS</t>
  </si>
  <si>
    <t>Atsargos</t>
  </si>
  <si>
    <t>P08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</si>
  <si>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</si>
  <si>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</si>
  <si>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</si>
  <si>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</si>
  <si>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</si>
  <si>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</si>
  <si>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P09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</si>
  <si>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</si>
  <si>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P10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</si>
  <si>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</si>
  <si>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</si>
  <si>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</si>
  <si>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</si>
  <si>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</si>
  <si>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</si>
  <si>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</si>
  <si>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</si>
  <si>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</si>
  <si>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</si>
  <si>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</si>
  <si>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</si>
  <si>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</si>
  <si>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</si>
  <si>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P11</t>
  </si>
  <si>
    <t>IŠ VISO TURTO:</t>
  </si>
  <si>
    <t>FINANSAVIMO SUMOS</t>
  </si>
  <si>
    <t>P12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</si>
  <si>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</si>
  <si>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</si>
  <si>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</si>
  <si>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</si>
  <si>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</si>
  <si>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</si>
  <si>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</si>
  <si>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</si>
  <si>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</si>
  <si>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</si>
  <si>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</si>
  <si>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P17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</si>
  <si>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</si>
  <si>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</si>
  <si>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</si>
  <si>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</si>
  <si>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</si>
  <si>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</si>
  <si>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</si>
  <si>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</si>
  <si>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</si>
  <si>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</si>
  <si>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</si>
  <si>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</si>
  <si>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</si>
  <si>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</si>
  <si>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</si>
  <si>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</si>
  <si>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</si>
  <si>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</si>
  <si>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</si>
  <si>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P18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</si>
  <si>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</si>
  <si>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</si>
  <si>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</si>
  <si>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</si>
  <si>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</si>
  <si>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</si>
  <si>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</si>
  <si>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</si>
  <si>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</si>
  <si>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</si>
  <si>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</si>
  <si>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</si>
  <si>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(viešojo sektoriaus subjekto vadovas arba jo įgaliotas administracijos vadovas)</t>
  </si>
  <si>
    <t xml:space="preserve">        (vyriausiasis buhalteris (buhalteris)                    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</si>
  <si>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</si>
  <si>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</si>
  <si>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</si>
  <si>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</si>
  <si>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</si>
  <si>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</si>
  <si>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</si>
  <si>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</si>
  <si>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</si>
  <si>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</si>
  <si>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</si>
  <si>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</si>
  <si>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</si>
  <si>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</si>
  <si>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</si>
  <si>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</si>
  <si>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</si>
  <si>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</si>
  <si>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</si>
  <si>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</si>
  <si>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</si>
  <si>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</si>
  <si>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</si>
  <si>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</si>
  <si>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</si>
  <si>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</si>
  <si>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</si>
  <si>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</si>
  <si>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</si>
  <si>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</si>
  <si>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</si>
  <si>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</si>
  <si>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  <charset val="186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</si>
  <si>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</si>
  <si>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</si>
  <si>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</si>
  <si>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</si>
  <si>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</si>
  <si>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</si>
  <si>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</si>
  <si>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 xml:space="preserve">2020.07.30 Nr. 33     </t>
  </si>
  <si>
    <t xml:space="preserve">2020.07.30 Nr. 34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</si>
</sst>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b/>
      <sz val="10"/>
      <name val="Arial"/>
      <family val="2"/>
      <charset val="186"/>
    </font>
    <font>
      <u/>
      <sz val="10"/>
      <name val="Times New Roman"/>
      <family val="1"/>
      <charset val="186"/>
    </font>
    <font>
      <u/>
      <sz val="10"/>
      <name val="Arial"/>
      <family val="2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6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27" fillId="2" borderId="7" xfId="0" applyFont="1" applyFill="1" applyBorder="1" applyAlignment="1">
      <alignment horizontal="left" vertical="center"/>
    </xf>
    <xf numFmtId="0" fontId="27" fillId="2" borderId="7" xfId="0" applyFont="1" applyFill="1" applyBorder="1" applyAlignment="1">
      <alignment horizontal="left" vertical="center" wrapText="1"/>
    </xf>
    <xf numFmtId="2" fontId="6" fillId="2" borderId="2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16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16" fontId="6" fillId="2" borderId="1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16" fontId="6" fillId="2" borderId="1" xfId="0" quotePrefix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16" fontId="6" fillId="0" borderId="1" xfId="0" applyNumberFormat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/>
    </xf>
    <xf numFmtId="0" fontId="27" fillId="2" borderId="5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2" borderId="6" xfId="0" quotePrefix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27" fillId="0" borderId="4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4" fontId="7" fillId="0" borderId="0" xfId="0" applyNumberFormat="1" applyFont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justify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3" borderId="0" xfId="0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21" fillId="2" borderId="0" xfId="0" applyFont="1" applyFill="1" applyBorder="1" applyAlignment="1">
      <alignment wrapText="1"/>
    </xf>
    <xf numFmtId="0" fontId="22" fillId="0" borderId="0" xfId="0" applyFont="1" applyAlignment="1"/>
    <xf numFmtId="0" fontId="21" fillId="2" borderId="0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13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 wrapText="1"/>
    </xf>
    <xf numFmtId="0" fontId="24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vertical="center" wrapText="1"/>
    </xf>
    <xf numFmtId="0" fontId="20" fillId="2" borderId="0" xfId="0" applyFont="1" applyFill="1" applyAlignment="1">
      <alignment vertical="center" wrapText="1"/>
    </xf>
    <xf numFmtId="0" fontId="26" fillId="0" borderId="3" xfId="0" applyFont="1" applyFill="1" applyBorder="1" applyAlignment="1">
      <alignment horizontal="righ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showGridLines="0" tabSelected="1" topLeftCell="A7" zoomScaleNormal="100" zoomScaleSheetLayoutView="100" workbookViewId="0">
      <selection activeCell="K20" sqref="K20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97</v>
      </c>
      <c r="H3" s="6"/>
      <c r="I3" s="6"/>
    </row>
    <row r="5" spans="1:9" ht="15.75">
      <c r="A5" s="155" t="s">
        <v>43</v>
      </c>
      <c r="B5" s="149"/>
      <c r="C5" s="149"/>
      <c r="D5" s="149"/>
      <c r="E5" s="149"/>
      <c r="F5" s="149"/>
      <c r="G5" s="149"/>
      <c r="H5" s="149"/>
      <c r="I5" s="149"/>
    </row>
    <row r="6" spans="1:9" ht="15.75">
      <c r="A6" s="156" t="s">
        <v>42</v>
      </c>
      <c r="B6" s="149"/>
      <c r="C6" s="149"/>
      <c r="D6" s="149"/>
      <c r="E6" s="149"/>
      <c r="F6" s="149"/>
      <c r="G6" s="149"/>
      <c r="H6" s="149"/>
      <c r="I6" s="149"/>
    </row>
    <row r="7" spans="1:9" ht="15.75">
      <c r="A7" s="157" t="s">
        <v>102</v>
      </c>
      <c r="B7" s="158"/>
      <c r="C7" s="158"/>
      <c r="D7" s="158"/>
      <c r="E7" s="158"/>
      <c r="F7" s="158"/>
      <c r="G7" s="158"/>
      <c r="H7" s="158"/>
      <c r="I7" s="158"/>
    </row>
    <row r="8" spans="1:9" ht="15">
      <c r="A8" s="144" t="s">
        <v>0</v>
      </c>
      <c r="B8" s="145"/>
      <c r="C8" s="145"/>
      <c r="D8" s="145"/>
      <c r="E8" s="145"/>
      <c r="F8" s="145"/>
      <c r="G8" s="145"/>
      <c r="H8" s="145"/>
      <c r="I8" s="145"/>
    </row>
    <row r="9" spans="1:9" ht="15">
      <c r="A9" s="159" t="s">
        <v>105</v>
      </c>
      <c r="B9" s="160"/>
      <c r="C9" s="160"/>
      <c r="D9" s="160"/>
      <c r="E9" s="160"/>
      <c r="F9" s="160"/>
      <c r="G9" s="160"/>
      <c r="H9" s="160"/>
      <c r="I9" s="160"/>
    </row>
    <row r="10" spans="1:9" ht="15">
      <c r="A10" s="144" t="s">
        <v>45</v>
      </c>
      <c r="B10" s="145"/>
      <c r="C10" s="145"/>
      <c r="D10" s="145"/>
      <c r="E10" s="145"/>
      <c r="F10" s="145"/>
      <c r="G10" s="145"/>
      <c r="H10" s="145"/>
      <c r="I10" s="145"/>
    </row>
    <row r="11" spans="1:9" ht="15">
      <c r="A11" s="144" t="s">
        <v>44</v>
      </c>
      <c r="B11" s="149"/>
      <c r="C11" s="149"/>
      <c r="D11" s="149"/>
      <c r="E11" s="149"/>
      <c r="F11" s="149"/>
      <c r="G11" s="149"/>
      <c r="H11" s="149"/>
      <c r="I11" s="149"/>
    </row>
    <row r="12" spans="1:9" ht="15">
      <c r="A12" s="146"/>
      <c r="B12" s="145"/>
      <c r="C12" s="145"/>
      <c r="D12" s="145"/>
      <c r="E12" s="145"/>
      <c r="F12" s="145"/>
      <c r="G12" s="145"/>
      <c r="H12" s="145"/>
      <c r="I12" s="145"/>
    </row>
    <row r="13" spans="1:9" ht="15">
      <c r="A13" s="147" t="s">
        <v>1</v>
      </c>
      <c r="B13" s="148"/>
      <c r="C13" s="148"/>
      <c r="D13" s="148"/>
      <c r="E13" s="148"/>
      <c r="F13" s="148"/>
      <c r="G13" s="148"/>
      <c r="H13" s="148"/>
      <c r="I13" s="148"/>
    </row>
    <row r="14" spans="1:9" ht="15">
      <c r="A14" s="144"/>
      <c r="B14" s="145"/>
      <c r="C14" s="145"/>
      <c r="D14" s="145"/>
      <c r="E14" s="145"/>
      <c r="F14" s="145"/>
      <c r="G14" s="145"/>
      <c r="H14" s="145"/>
      <c r="I14" s="145"/>
    </row>
    <row r="15" spans="1:9" ht="15">
      <c r="A15" s="147" t="s">
        <v>103</v>
      </c>
      <c r="B15" s="148"/>
      <c r="C15" s="148"/>
      <c r="D15" s="148"/>
      <c r="E15" s="148"/>
      <c r="F15" s="148"/>
      <c r="G15" s="148"/>
      <c r="H15" s="148"/>
      <c r="I15" s="148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154" t="s">
        <v>274</v>
      </c>
      <c r="B17" s="145"/>
      <c r="C17" s="145"/>
      <c r="D17" s="145"/>
      <c r="E17" s="145"/>
      <c r="F17" s="145"/>
      <c r="G17" s="145"/>
      <c r="H17" s="145"/>
      <c r="I17" s="145"/>
    </row>
    <row r="18" spans="1:9" ht="15">
      <c r="A18" s="144" t="s">
        <v>2</v>
      </c>
      <c r="B18" s="145"/>
      <c r="C18" s="145"/>
      <c r="D18" s="145"/>
      <c r="E18" s="145"/>
      <c r="F18" s="145"/>
      <c r="G18" s="145"/>
      <c r="H18" s="145"/>
      <c r="I18" s="145"/>
    </row>
    <row r="19" spans="1:9" s="11" customFormat="1" ht="15">
      <c r="A19" s="161" t="s">
        <v>104</v>
      </c>
      <c r="B19" s="145"/>
      <c r="C19" s="145"/>
      <c r="D19" s="145"/>
      <c r="E19" s="145"/>
      <c r="F19" s="145"/>
      <c r="G19" s="145"/>
      <c r="H19" s="145"/>
      <c r="I19" s="145"/>
    </row>
    <row r="20" spans="1:9" s="12" customFormat="1" ht="50.1" customHeight="1">
      <c r="A20" s="150" t="s">
        <v>3</v>
      </c>
      <c r="B20" s="150"/>
      <c r="C20" s="150" t="s">
        <v>4</v>
      </c>
      <c r="D20" s="151"/>
      <c r="E20" s="151"/>
      <c r="F20" s="151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9" t="s">
        <v>8</v>
      </c>
      <c r="C21" s="152" t="s">
        <v>8</v>
      </c>
      <c r="D21" s="153"/>
      <c r="E21" s="153"/>
      <c r="F21" s="153"/>
      <c r="G21" s="18"/>
      <c r="H21" s="22">
        <f>SUM(H22,H27,H28)</f>
        <v>194184.62000000002</v>
      </c>
      <c r="I21" s="22">
        <f>SUM(I22,I27,I28)</f>
        <v>211104.39</v>
      </c>
    </row>
    <row r="22" spans="1:9" ht="15.75">
      <c r="A22" s="2" t="s">
        <v>9</v>
      </c>
      <c r="B22" s="14" t="s">
        <v>10</v>
      </c>
      <c r="C22" s="143" t="s">
        <v>10</v>
      </c>
      <c r="D22" s="143"/>
      <c r="E22" s="143"/>
      <c r="F22" s="143"/>
      <c r="G22" s="19"/>
      <c r="H22" s="23">
        <f>SUM(H23:H26)</f>
        <v>193155.31000000003</v>
      </c>
      <c r="I22" s="23">
        <f>SUM(I23:I26)</f>
        <v>208403.64</v>
      </c>
    </row>
    <row r="23" spans="1:9" ht="15.75">
      <c r="A23" s="2" t="s">
        <v>46</v>
      </c>
      <c r="B23" s="14" t="s">
        <v>47</v>
      </c>
      <c r="C23" s="143" t="s">
        <v>47</v>
      </c>
      <c r="D23" s="143"/>
      <c r="E23" s="143"/>
      <c r="F23" s="143"/>
      <c r="G23" s="19"/>
      <c r="H23" s="28">
        <v>118191.54000000001</v>
      </c>
      <c r="I23" s="28">
        <v>131201.64000000001</v>
      </c>
    </row>
    <row r="24" spans="1:9" ht="15.75">
      <c r="A24" s="2" t="s">
        <v>48</v>
      </c>
      <c r="B24" s="4" t="s">
        <v>49</v>
      </c>
      <c r="C24" s="141" t="s">
        <v>49</v>
      </c>
      <c r="D24" s="141"/>
      <c r="E24" s="141"/>
      <c r="F24" s="141"/>
      <c r="G24" s="19"/>
      <c r="H24" s="28">
        <v>73565.119999999995</v>
      </c>
      <c r="I24" s="28">
        <v>76531.91</v>
      </c>
    </row>
    <row r="25" spans="1:9" ht="15.75">
      <c r="A25" s="2" t="s">
        <v>50</v>
      </c>
      <c r="B25" s="14" t="s">
        <v>51</v>
      </c>
      <c r="C25" s="141" t="s">
        <v>51</v>
      </c>
      <c r="D25" s="141"/>
      <c r="E25" s="141"/>
      <c r="F25" s="141"/>
      <c r="G25" s="19"/>
      <c r="H25" s="28">
        <v>43.98</v>
      </c>
      <c r="I25" s="28">
        <v>37.369999999999997</v>
      </c>
    </row>
    <row r="26" spans="1:9" ht="15.75">
      <c r="A26" s="2" t="s">
        <v>52</v>
      </c>
      <c r="B26" s="4" t="s">
        <v>53</v>
      </c>
      <c r="C26" s="141" t="s">
        <v>53</v>
      </c>
      <c r="D26" s="141"/>
      <c r="E26" s="141"/>
      <c r="F26" s="141"/>
      <c r="G26" s="19"/>
      <c r="H26" s="28">
        <v>1354.67</v>
      </c>
      <c r="I26" s="28">
        <v>632.72</v>
      </c>
    </row>
    <row r="27" spans="1:9" ht="15.75">
      <c r="A27" s="2" t="s">
        <v>11</v>
      </c>
      <c r="B27" s="14" t="s">
        <v>12</v>
      </c>
      <c r="C27" s="141" t="s">
        <v>12</v>
      </c>
      <c r="D27" s="141"/>
      <c r="E27" s="141"/>
      <c r="F27" s="141"/>
      <c r="G27" s="19"/>
      <c r="H27" s="23"/>
      <c r="I27" s="24"/>
    </row>
    <row r="28" spans="1:9" ht="15.75">
      <c r="A28" s="2" t="s">
        <v>13</v>
      </c>
      <c r="B28" s="14" t="s">
        <v>14</v>
      </c>
      <c r="C28" s="141" t="s">
        <v>14</v>
      </c>
      <c r="D28" s="141"/>
      <c r="E28" s="141"/>
      <c r="F28" s="141"/>
      <c r="G28" s="19"/>
      <c r="H28" s="23">
        <f>SUM(H29)+SUM(H30)</f>
        <v>1029.31</v>
      </c>
      <c r="I28" s="23">
        <f>SUM(I29)+SUM(I30)</f>
        <v>2700.75</v>
      </c>
    </row>
    <row r="29" spans="1:9" ht="15.75">
      <c r="A29" s="2" t="s">
        <v>54</v>
      </c>
      <c r="B29" s="4" t="s">
        <v>15</v>
      </c>
      <c r="C29" s="141" t="s">
        <v>15</v>
      </c>
      <c r="D29" s="141"/>
      <c r="E29" s="141"/>
      <c r="F29" s="141"/>
      <c r="G29" s="19" t="s">
        <v>106</v>
      </c>
      <c r="H29" s="28">
        <v>1029.31</v>
      </c>
      <c r="I29" s="28">
        <v>2700.75</v>
      </c>
    </row>
    <row r="30" spans="1:9" ht="15.75">
      <c r="A30" s="2" t="s">
        <v>55</v>
      </c>
      <c r="B30" s="4" t="s">
        <v>16</v>
      </c>
      <c r="C30" s="141" t="s">
        <v>16</v>
      </c>
      <c r="D30" s="141"/>
      <c r="E30" s="141"/>
      <c r="F30" s="141"/>
      <c r="G30" s="19"/>
      <c r="H30" s="28"/>
      <c r="I30" s="28"/>
    </row>
    <row r="31" spans="1:9" ht="15.75">
      <c r="A31" s="3" t="s">
        <v>17</v>
      </c>
      <c r="B31" s="9" t="s">
        <v>18</v>
      </c>
      <c r="C31" s="152" t="s">
        <v>18</v>
      </c>
      <c r="D31" s="152"/>
      <c r="E31" s="152"/>
      <c r="F31" s="152"/>
      <c r="G31" s="19" t="s">
        <v>108</v>
      </c>
      <c r="H31" s="22">
        <f>SUM(H32:H45)</f>
        <v>172627.69000000006</v>
      </c>
      <c r="I31" s="22">
        <f>SUM(I32:I45)</f>
        <v>189484.24</v>
      </c>
    </row>
    <row r="32" spans="1:9" ht="15.75">
      <c r="A32" s="2" t="s">
        <v>9</v>
      </c>
      <c r="B32" s="14" t="s">
        <v>56</v>
      </c>
      <c r="C32" s="141" t="s">
        <v>96</v>
      </c>
      <c r="D32" s="142"/>
      <c r="E32" s="142"/>
      <c r="F32" s="142"/>
      <c r="G32" s="19"/>
      <c r="H32" s="28">
        <v>149263.45000000004</v>
      </c>
      <c r="I32" s="28">
        <v>158960.4</v>
      </c>
    </row>
    <row r="33" spans="1:9" ht="15.75">
      <c r="A33" s="2" t="s">
        <v>11</v>
      </c>
      <c r="B33" s="14" t="s">
        <v>57</v>
      </c>
      <c r="C33" s="141" t="s">
        <v>86</v>
      </c>
      <c r="D33" s="142"/>
      <c r="E33" s="142"/>
      <c r="F33" s="142"/>
      <c r="G33" s="19"/>
      <c r="H33" s="28">
        <v>4827.46</v>
      </c>
      <c r="I33" s="28">
        <v>5143.53</v>
      </c>
    </row>
    <row r="34" spans="1:9" ht="15.75">
      <c r="A34" s="2" t="s">
        <v>13</v>
      </c>
      <c r="B34" s="14" t="s">
        <v>58</v>
      </c>
      <c r="C34" s="141" t="s">
        <v>87</v>
      </c>
      <c r="D34" s="142"/>
      <c r="E34" s="142"/>
      <c r="F34" s="142"/>
      <c r="G34" s="19"/>
      <c r="H34" s="28">
        <v>8034.7000000000007</v>
      </c>
      <c r="I34" s="28">
        <v>10585.93</v>
      </c>
    </row>
    <row r="35" spans="1:9" ht="15.75">
      <c r="A35" s="2" t="s">
        <v>21</v>
      </c>
      <c r="B35" s="14" t="s">
        <v>59</v>
      </c>
      <c r="C35" s="143" t="s">
        <v>88</v>
      </c>
      <c r="D35" s="142"/>
      <c r="E35" s="142"/>
      <c r="F35" s="142"/>
      <c r="G35" s="19"/>
      <c r="H35" s="28"/>
      <c r="I35" s="28">
        <v>372</v>
      </c>
    </row>
    <row r="36" spans="1:9" ht="15.75">
      <c r="A36" s="2" t="s">
        <v>60</v>
      </c>
      <c r="B36" s="14" t="s">
        <v>61</v>
      </c>
      <c r="C36" s="143" t="s">
        <v>89</v>
      </c>
      <c r="D36" s="142"/>
      <c r="E36" s="142"/>
      <c r="F36" s="142"/>
      <c r="G36" s="19"/>
      <c r="H36" s="28">
        <v>1249.78</v>
      </c>
      <c r="I36" s="28">
        <v>2596.2399999999998</v>
      </c>
    </row>
    <row r="37" spans="1:9" ht="15.75">
      <c r="A37" s="2" t="s">
        <v>62</v>
      </c>
      <c r="B37" s="14" t="s">
        <v>63</v>
      </c>
      <c r="C37" s="143" t="s">
        <v>90</v>
      </c>
      <c r="D37" s="142"/>
      <c r="E37" s="142"/>
      <c r="F37" s="142"/>
      <c r="G37" s="19"/>
      <c r="H37" s="28">
        <v>17.600000000000001</v>
      </c>
      <c r="I37" s="28">
        <v>215.64</v>
      </c>
    </row>
    <row r="38" spans="1:9" ht="15.75">
      <c r="A38" s="2" t="s">
        <v>64</v>
      </c>
      <c r="B38" s="14" t="s">
        <v>65</v>
      </c>
      <c r="C38" s="143" t="s">
        <v>91</v>
      </c>
      <c r="D38" s="142"/>
      <c r="E38" s="142"/>
      <c r="F38" s="142"/>
      <c r="G38" s="19"/>
      <c r="H38" s="28"/>
      <c r="I38" s="28"/>
    </row>
    <row r="39" spans="1:9" ht="15.75">
      <c r="A39" s="2" t="s">
        <v>66</v>
      </c>
      <c r="B39" s="14" t="s">
        <v>19</v>
      </c>
      <c r="C39" s="141" t="s">
        <v>19</v>
      </c>
      <c r="D39" s="142"/>
      <c r="E39" s="142"/>
      <c r="F39" s="142"/>
      <c r="G39" s="19"/>
      <c r="H39" s="28"/>
      <c r="I39" s="28"/>
    </row>
    <row r="40" spans="1:9" ht="15.75">
      <c r="A40" s="2" t="s">
        <v>67</v>
      </c>
      <c r="B40" s="14" t="s">
        <v>68</v>
      </c>
      <c r="C40" s="143" t="s">
        <v>68</v>
      </c>
      <c r="D40" s="142"/>
      <c r="E40" s="142"/>
      <c r="F40" s="142"/>
      <c r="G40" s="19"/>
      <c r="H40" s="28">
        <v>5113</v>
      </c>
      <c r="I40" s="28">
        <v>6472.5</v>
      </c>
    </row>
    <row r="41" spans="1:9" ht="15.75" customHeight="1">
      <c r="A41" s="2" t="s">
        <v>69</v>
      </c>
      <c r="B41" s="14" t="s">
        <v>20</v>
      </c>
      <c r="C41" s="141" t="s">
        <v>37</v>
      </c>
      <c r="D41" s="151"/>
      <c r="E41" s="151"/>
      <c r="F41" s="151"/>
      <c r="G41" s="19"/>
      <c r="H41" s="28"/>
      <c r="I41" s="28"/>
    </row>
    <row r="42" spans="1:9" ht="15.75" customHeight="1">
      <c r="A42" s="2" t="s">
        <v>70</v>
      </c>
      <c r="B42" s="14" t="s">
        <v>71</v>
      </c>
      <c r="C42" s="141" t="s">
        <v>92</v>
      </c>
      <c r="D42" s="142"/>
      <c r="E42" s="142"/>
      <c r="F42" s="142"/>
      <c r="G42" s="19"/>
      <c r="H42" s="28"/>
      <c r="I42" s="28"/>
    </row>
    <row r="43" spans="1:9" ht="15.75">
      <c r="A43" s="2" t="s">
        <v>72</v>
      </c>
      <c r="B43" s="14" t="s">
        <v>73</v>
      </c>
      <c r="C43" s="141" t="s">
        <v>38</v>
      </c>
      <c r="D43" s="142"/>
      <c r="E43" s="142"/>
      <c r="F43" s="142"/>
      <c r="G43" s="19"/>
      <c r="H43" s="28"/>
      <c r="I43" s="28"/>
    </row>
    <row r="44" spans="1:9" ht="15.75">
      <c r="A44" s="2" t="s">
        <v>74</v>
      </c>
      <c r="B44" s="14" t="s">
        <v>75</v>
      </c>
      <c r="C44" s="141" t="s">
        <v>93</v>
      </c>
      <c r="D44" s="142"/>
      <c r="E44" s="142"/>
      <c r="F44" s="142"/>
      <c r="G44" s="19"/>
      <c r="H44" s="28">
        <v>4121.7</v>
      </c>
      <c r="I44" s="28">
        <v>5138</v>
      </c>
    </row>
    <row r="45" spans="1:9" ht="15.75">
      <c r="A45" s="2" t="s">
        <v>76</v>
      </c>
      <c r="B45" s="14" t="s">
        <v>22</v>
      </c>
      <c r="C45" s="162" t="s">
        <v>39</v>
      </c>
      <c r="D45" s="163"/>
      <c r="E45" s="163"/>
      <c r="F45" s="164"/>
      <c r="G45" s="19"/>
      <c r="H45" s="28"/>
      <c r="I45" s="28"/>
    </row>
    <row r="46" spans="1:9" ht="15.75">
      <c r="A46" s="9" t="s">
        <v>23</v>
      </c>
      <c r="B46" s="10" t="s">
        <v>24</v>
      </c>
      <c r="C46" s="165" t="s">
        <v>24</v>
      </c>
      <c r="D46" s="166"/>
      <c r="E46" s="166"/>
      <c r="F46" s="167"/>
      <c r="G46" s="18"/>
      <c r="H46" s="22">
        <f>H21-H31</f>
        <v>21556.929999999964</v>
      </c>
      <c r="I46" s="22">
        <f>I21-I31</f>
        <v>21620.150000000023</v>
      </c>
    </row>
    <row r="47" spans="1:9" ht="15.75">
      <c r="A47" s="9" t="s">
        <v>25</v>
      </c>
      <c r="B47" s="9" t="s">
        <v>26</v>
      </c>
      <c r="C47" s="168" t="s">
        <v>26</v>
      </c>
      <c r="D47" s="166"/>
      <c r="E47" s="166"/>
      <c r="F47" s="167"/>
      <c r="G47" s="21"/>
      <c r="H47" s="22">
        <f>IF(TYPE(H48)=1,H48,0)-IF(TYPE(H49)=1,H49,0)-IF(TYPE(H50)=1,H50,0)</f>
        <v>26.04</v>
      </c>
      <c r="I47" s="22">
        <f>IF(TYPE(I48)=1,I48,0)-IF(TYPE(I49)=1,I49,0)-IF(TYPE(I50)=1,I50,0)</f>
        <v>208.32</v>
      </c>
    </row>
    <row r="48" spans="1:9" ht="15.75">
      <c r="A48" s="4" t="s">
        <v>77</v>
      </c>
      <c r="B48" s="14" t="s">
        <v>78</v>
      </c>
      <c r="C48" s="162" t="s">
        <v>94</v>
      </c>
      <c r="D48" s="163"/>
      <c r="E48" s="163"/>
      <c r="F48" s="164"/>
      <c r="G48" s="19" t="s">
        <v>107</v>
      </c>
      <c r="H48" s="23">
        <v>26.04</v>
      </c>
      <c r="I48" s="28">
        <v>208.32</v>
      </c>
    </row>
    <row r="49" spans="1:9" ht="15.75">
      <c r="A49" s="4" t="s">
        <v>11</v>
      </c>
      <c r="B49" s="14" t="s">
        <v>79</v>
      </c>
      <c r="C49" s="162" t="s">
        <v>79</v>
      </c>
      <c r="D49" s="163"/>
      <c r="E49" s="163"/>
      <c r="F49" s="164"/>
      <c r="G49" s="20"/>
      <c r="H49" s="28"/>
      <c r="I49" s="28"/>
    </row>
    <row r="50" spans="1:9" ht="15.75">
      <c r="A50" s="4" t="s">
        <v>80</v>
      </c>
      <c r="B50" s="14" t="s">
        <v>81</v>
      </c>
      <c r="C50" s="162" t="s">
        <v>95</v>
      </c>
      <c r="D50" s="163"/>
      <c r="E50" s="163"/>
      <c r="F50" s="164"/>
      <c r="G50" s="20"/>
      <c r="H50" s="28"/>
      <c r="I50" s="28"/>
    </row>
    <row r="51" spans="1:9" ht="15.75">
      <c r="A51" s="9" t="s">
        <v>27</v>
      </c>
      <c r="B51" s="10" t="s">
        <v>28</v>
      </c>
      <c r="C51" s="165" t="s">
        <v>28</v>
      </c>
      <c r="D51" s="166"/>
      <c r="E51" s="166"/>
      <c r="F51" s="167"/>
      <c r="G51" s="21"/>
      <c r="H51" s="28"/>
      <c r="I51" s="28"/>
    </row>
    <row r="52" spans="1:9" ht="30" customHeight="1">
      <c r="A52" s="9" t="s">
        <v>29</v>
      </c>
      <c r="B52" s="10" t="s">
        <v>41</v>
      </c>
      <c r="C52" s="176" t="s">
        <v>41</v>
      </c>
      <c r="D52" s="177"/>
      <c r="E52" s="177"/>
      <c r="F52" s="178"/>
      <c r="G52" s="21"/>
      <c r="H52" s="28"/>
      <c r="I52" s="28"/>
    </row>
    <row r="53" spans="1:9" ht="15.75">
      <c r="A53" s="9" t="s">
        <v>30</v>
      </c>
      <c r="B53" s="10" t="s">
        <v>82</v>
      </c>
      <c r="C53" s="165" t="s">
        <v>82</v>
      </c>
      <c r="D53" s="166"/>
      <c r="E53" s="166"/>
      <c r="F53" s="167"/>
      <c r="G53" s="21"/>
      <c r="H53" s="28"/>
      <c r="I53" s="28"/>
    </row>
    <row r="54" spans="1:9" ht="30" customHeight="1">
      <c r="A54" s="9" t="s">
        <v>32</v>
      </c>
      <c r="B54" s="9" t="s">
        <v>31</v>
      </c>
      <c r="C54" s="180" t="s">
        <v>31</v>
      </c>
      <c r="D54" s="177"/>
      <c r="E54" s="177"/>
      <c r="F54" s="178"/>
      <c r="G54" s="21"/>
      <c r="H54" s="22">
        <f>SUM(H46,H47,H51,H52,H53)</f>
        <v>21582.969999999965</v>
      </c>
      <c r="I54" s="22">
        <f>SUM(I46,I47,I51,I52,I53)</f>
        <v>21828.470000000023</v>
      </c>
    </row>
    <row r="55" spans="1:9" ht="15.75">
      <c r="A55" s="9" t="s">
        <v>9</v>
      </c>
      <c r="B55" s="9" t="s">
        <v>33</v>
      </c>
      <c r="C55" s="168" t="s">
        <v>33</v>
      </c>
      <c r="D55" s="166"/>
      <c r="E55" s="166"/>
      <c r="F55" s="167"/>
      <c r="G55" s="21"/>
      <c r="H55" s="28"/>
      <c r="I55" s="28"/>
    </row>
    <row r="56" spans="1:9" ht="15.75">
      <c r="A56" s="9" t="s">
        <v>83</v>
      </c>
      <c r="B56" s="10" t="s">
        <v>34</v>
      </c>
      <c r="C56" s="165" t="s">
        <v>34</v>
      </c>
      <c r="D56" s="166"/>
      <c r="E56" s="166"/>
      <c r="F56" s="167"/>
      <c r="G56" s="21"/>
      <c r="H56" s="22">
        <f>SUM(H54,H55)</f>
        <v>21582.969999999965</v>
      </c>
      <c r="I56" s="22">
        <f>SUM(I54,I55)</f>
        <v>21828.470000000023</v>
      </c>
    </row>
    <row r="57" spans="1:9" ht="15.75">
      <c r="A57" s="4" t="s">
        <v>9</v>
      </c>
      <c r="B57" s="14" t="s">
        <v>84</v>
      </c>
      <c r="C57" s="162" t="s">
        <v>84</v>
      </c>
      <c r="D57" s="163"/>
      <c r="E57" s="163"/>
      <c r="F57" s="164"/>
      <c r="G57" s="20"/>
      <c r="H57" s="23"/>
      <c r="I57" s="23"/>
    </row>
    <row r="58" spans="1:9" ht="15.75">
      <c r="A58" s="4" t="s">
        <v>11</v>
      </c>
      <c r="B58" s="14" t="s">
        <v>85</v>
      </c>
      <c r="C58" s="162" t="s">
        <v>85</v>
      </c>
      <c r="D58" s="163"/>
      <c r="E58" s="163"/>
      <c r="F58" s="164"/>
      <c r="G58" s="20"/>
      <c r="H58" s="23"/>
      <c r="I58" s="23"/>
    </row>
    <row r="59" spans="1:9">
      <c r="A59" s="5"/>
      <c r="B59" s="5"/>
      <c r="C59" s="5"/>
      <c r="D59" s="5"/>
      <c r="G59" s="7"/>
      <c r="H59" s="7"/>
      <c r="I59" s="7"/>
    </row>
    <row r="60" spans="1:9" ht="15.75" customHeight="1">
      <c r="A60" s="175" t="s">
        <v>109</v>
      </c>
      <c r="B60" s="175"/>
      <c r="C60" s="175"/>
      <c r="D60" s="175"/>
      <c r="E60" s="175"/>
      <c r="F60" s="175"/>
      <c r="G60" s="34"/>
      <c r="H60" s="172" t="s">
        <v>111</v>
      </c>
      <c r="I60" s="172"/>
    </row>
    <row r="61" spans="1:9" s="11" customFormat="1" ht="18.75" customHeight="1">
      <c r="A61" s="174" t="s">
        <v>99</v>
      </c>
      <c r="B61" s="174"/>
      <c r="C61" s="174"/>
      <c r="D61" s="174"/>
      <c r="E61" s="174"/>
      <c r="F61" s="174"/>
      <c r="G61" s="33" t="s">
        <v>100</v>
      </c>
      <c r="H61" s="173" t="s">
        <v>35</v>
      </c>
      <c r="I61" s="173"/>
    </row>
    <row r="62" spans="1:9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s="11" customFormat="1" ht="15" customHeight="1">
      <c r="A63" s="179" t="s">
        <v>110</v>
      </c>
      <c r="B63" s="179"/>
      <c r="C63" s="179"/>
      <c r="D63" s="179"/>
      <c r="E63" s="179"/>
      <c r="F63" s="179"/>
      <c r="G63" s="35"/>
      <c r="H63" s="169" t="s">
        <v>112</v>
      </c>
      <c r="I63" s="169"/>
    </row>
    <row r="64" spans="1:9" s="11" customFormat="1" ht="12" customHeight="1">
      <c r="A64" s="170" t="s">
        <v>101</v>
      </c>
      <c r="B64" s="170"/>
      <c r="C64" s="170"/>
      <c r="D64" s="170"/>
      <c r="E64" s="170"/>
      <c r="F64" s="170"/>
      <c r="G64" s="32" t="s">
        <v>98</v>
      </c>
      <c r="H64" s="171" t="s">
        <v>35</v>
      </c>
      <c r="I64" s="171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A63:F63"/>
    <mergeCell ref="C54:F54"/>
    <mergeCell ref="C55:F55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  <mergeCell ref="A20:B20"/>
    <mergeCell ref="C42:F42"/>
    <mergeCell ref="C43:F43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C24:F24"/>
    <mergeCell ref="C25:F25"/>
    <mergeCell ref="C26:F26"/>
    <mergeCell ref="C27:F27"/>
    <mergeCell ref="C28:F28"/>
    <mergeCell ref="C48:F48"/>
    <mergeCell ref="C49:F49"/>
    <mergeCell ref="C50:F50"/>
    <mergeCell ref="C45:F45"/>
    <mergeCell ref="C46:F46"/>
    <mergeCell ref="C47:F47"/>
    <mergeCell ref="A5:I5"/>
    <mergeCell ref="A6:I6"/>
    <mergeCell ref="A7:I7"/>
    <mergeCell ref="A8:I8"/>
    <mergeCell ref="A9:I9"/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17:I17"/>
    <mergeCell ref="A18:I18"/>
    <mergeCell ref="A19:I19"/>
    <mergeCell ref="C23:F23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69" orientation="portrait" cellComments="asDisplayed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3"/>
  <sheetViews>
    <sheetView workbookViewId="0">
      <selection activeCell="J19" sqref="J19"/>
    </sheetView>
  </sheetViews>
  <sheetFormatPr defaultRowHeight="12.75"/>
  <cols>
    <col min="1" max="1" width="10.5703125" style="38" customWidth="1"/>
    <col min="2" max="2" width="3.140625" style="26" customWidth="1"/>
    <col min="3" max="3" width="2.7109375" style="26" customWidth="1"/>
    <col min="4" max="4" width="59" style="26" customWidth="1"/>
    <col min="5" max="5" width="7.7109375" style="27" customWidth="1"/>
    <col min="6" max="6" width="11.85546875" style="38" customWidth="1"/>
    <col min="7" max="7" width="12.85546875" style="38" customWidth="1"/>
  </cols>
  <sheetData>
    <row r="1" spans="1:7">
      <c r="A1" s="36"/>
      <c r="B1" s="27"/>
      <c r="C1" s="27"/>
      <c r="D1" s="27"/>
      <c r="E1" s="37"/>
      <c r="F1" s="36"/>
      <c r="G1" s="36"/>
    </row>
    <row r="2" spans="1:7">
      <c r="E2" s="184" t="s">
        <v>113</v>
      </c>
      <c r="F2" s="185"/>
      <c r="G2" s="185"/>
    </row>
    <row r="3" spans="1:7">
      <c r="E3" s="186" t="s">
        <v>97</v>
      </c>
      <c r="F3" s="187"/>
      <c r="G3" s="187"/>
    </row>
    <row r="5" spans="1:7">
      <c r="A5" s="188" t="s">
        <v>114</v>
      </c>
      <c r="B5" s="189"/>
      <c r="C5" s="189"/>
      <c r="D5" s="189"/>
      <c r="E5" s="189"/>
      <c r="F5" s="190"/>
      <c r="G5" s="190"/>
    </row>
    <row r="6" spans="1:7">
      <c r="A6" s="149"/>
      <c r="B6" s="149"/>
      <c r="C6" s="149"/>
      <c r="D6" s="149"/>
      <c r="E6" s="149"/>
      <c r="F6" s="149"/>
      <c r="G6" s="149"/>
    </row>
    <row r="7" spans="1:7">
      <c r="A7" s="181" t="s">
        <v>102</v>
      </c>
      <c r="B7" s="182"/>
      <c r="C7" s="182"/>
      <c r="D7" s="182"/>
      <c r="E7" s="182"/>
      <c r="F7" s="183"/>
      <c r="G7" s="183"/>
    </row>
    <row r="8" spans="1:7">
      <c r="A8" s="191" t="s">
        <v>115</v>
      </c>
      <c r="B8" s="192"/>
      <c r="C8" s="192"/>
      <c r="D8" s="192"/>
      <c r="E8" s="192"/>
      <c r="F8" s="190"/>
      <c r="G8" s="190"/>
    </row>
    <row r="9" spans="1:7">
      <c r="A9" s="181" t="s">
        <v>105</v>
      </c>
      <c r="B9" s="182"/>
      <c r="C9" s="182"/>
      <c r="D9" s="182"/>
      <c r="E9" s="182"/>
      <c r="F9" s="183"/>
      <c r="G9" s="183"/>
    </row>
    <row r="10" spans="1:7">
      <c r="A10" s="196" t="s">
        <v>116</v>
      </c>
      <c r="B10" s="197"/>
      <c r="C10" s="197"/>
      <c r="D10" s="197"/>
      <c r="E10" s="197"/>
      <c r="F10" s="198"/>
      <c r="G10" s="198"/>
    </row>
    <row r="11" spans="1:7">
      <c r="A11" s="198"/>
      <c r="B11" s="198"/>
      <c r="C11" s="198"/>
      <c r="D11" s="198"/>
      <c r="E11" s="198"/>
      <c r="F11" s="198"/>
      <c r="G11" s="198"/>
    </row>
    <row r="12" spans="1:7">
      <c r="A12" s="199"/>
      <c r="B12" s="190"/>
      <c r="C12" s="190"/>
      <c r="D12" s="190"/>
      <c r="E12" s="190"/>
    </row>
    <row r="13" spans="1:7">
      <c r="A13" s="188" t="s">
        <v>117</v>
      </c>
      <c r="B13" s="189"/>
      <c r="C13" s="189"/>
      <c r="D13" s="189"/>
      <c r="E13" s="189"/>
      <c r="F13" s="200"/>
      <c r="G13" s="200"/>
    </row>
    <row r="14" spans="1:7">
      <c r="A14" s="188" t="s">
        <v>103</v>
      </c>
      <c r="B14" s="189"/>
      <c r="C14" s="189"/>
      <c r="D14" s="189"/>
      <c r="E14" s="189"/>
      <c r="F14" s="200"/>
      <c r="G14" s="200"/>
    </row>
    <row r="15" spans="1:7">
      <c r="A15" s="39"/>
      <c r="B15" s="40"/>
      <c r="C15" s="40"/>
      <c r="D15" s="40"/>
      <c r="E15" s="40"/>
      <c r="F15" s="41"/>
      <c r="G15" s="41"/>
    </row>
    <row r="16" spans="1:7">
      <c r="A16" s="201" t="s">
        <v>275</v>
      </c>
      <c r="B16" s="202"/>
      <c r="C16" s="202"/>
      <c r="D16" s="202"/>
      <c r="E16" s="202"/>
      <c r="F16" s="203"/>
      <c r="G16" s="203"/>
    </row>
    <row r="17" spans="1:7">
      <c r="A17" s="191" t="s">
        <v>2</v>
      </c>
      <c r="B17" s="191"/>
      <c r="C17" s="191"/>
      <c r="D17" s="191"/>
      <c r="E17" s="191"/>
      <c r="F17" s="204"/>
      <c r="G17" s="204"/>
    </row>
    <row r="18" spans="1:7">
      <c r="A18" s="39"/>
      <c r="B18" s="42"/>
      <c r="C18" s="42"/>
      <c r="D18" s="205" t="s">
        <v>104</v>
      </c>
      <c r="E18" s="205"/>
      <c r="F18" s="205"/>
      <c r="G18" s="205"/>
    </row>
    <row r="19" spans="1:7" ht="63.75">
      <c r="A19" s="43" t="s">
        <v>3</v>
      </c>
      <c r="B19" s="206" t="s">
        <v>4</v>
      </c>
      <c r="C19" s="207"/>
      <c r="D19" s="208"/>
      <c r="E19" s="44" t="s">
        <v>118</v>
      </c>
      <c r="F19" s="45" t="s">
        <v>119</v>
      </c>
      <c r="G19" s="45" t="s">
        <v>120</v>
      </c>
    </row>
    <row r="20" spans="1:7">
      <c r="A20" s="45" t="s">
        <v>7</v>
      </c>
      <c r="B20" s="46" t="s">
        <v>121</v>
      </c>
      <c r="C20" s="47"/>
      <c r="D20" s="48"/>
      <c r="E20" s="49"/>
      <c r="F20" s="50">
        <f>SUM(F21,F27,F38,F39)</f>
        <v>268051.76999999996</v>
      </c>
      <c r="G20" s="50">
        <f>SUM(G21,G27,G38,G39)</f>
        <v>265598.23000000004</v>
      </c>
    </row>
    <row r="21" spans="1:7">
      <c r="A21" s="51" t="s">
        <v>9</v>
      </c>
      <c r="B21" s="52" t="s">
        <v>122</v>
      </c>
      <c r="C21" s="53"/>
      <c r="D21" s="54"/>
      <c r="E21" s="49"/>
      <c r="F21" s="55">
        <f>SUM(F22:F26)</f>
        <v>0</v>
      </c>
      <c r="G21" s="55">
        <f>SUM(G22:G26)</f>
        <v>0</v>
      </c>
    </row>
    <row r="22" spans="1:7">
      <c r="A22" s="49" t="s">
        <v>123</v>
      </c>
      <c r="B22" s="56"/>
      <c r="C22" s="57" t="s">
        <v>124</v>
      </c>
      <c r="D22" s="58"/>
      <c r="E22" s="59"/>
      <c r="F22" s="55"/>
      <c r="G22" s="55"/>
    </row>
    <row r="23" spans="1:7">
      <c r="A23" s="49" t="s">
        <v>125</v>
      </c>
      <c r="B23" s="56"/>
      <c r="C23" s="57" t="s">
        <v>126</v>
      </c>
      <c r="D23" s="60"/>
      <c r="E23" s="61"/>
      <c r="F23" s="55"/>
      <c r="G23" s="55"/>
    </row>
    <row r="24" spans="1:7">
      <c r="A24" s="49" t="s">
        <v>127</v>
      </c>
      <c r="B24" s="56"/>
      <c r="C24" s="57" t="s">
        <v>128</v>
      </c>
      <c r="D24" s="60"/>
      <c r="E24" s="61"/>
      <c r="F24" s="55"/>
      <c r="G24" s="55"/>
    </row>
    <row r="25" spans="1:7">
      <c r="A25" s="49" t="s">
        <v>129</v>
      </c>
      <c r="B25" s="56"/>
      <c r="C25" s="57" t="s">
        <v>130</v>
      </c>
      <c r="D25" s="60"/>
      <c r="E25" s="51"/>
      <c r="F25" s="55"/>
      <c r="G25" s="55"/>
    </row>
    <row r="26" spans="1:7">
      <c r="A26" s="62" t="s">
        <v>131</v>
      </c>
      <c r="B26" s="56"/>
      <c r="C26" s="63" t="s">
        <v>132</v>
      </c>
      <c r="D26" s="58"/>
      <c r="E26" s="51"/>
      <c r="F26" s="55"/>
      <c r="G26" s="55"/>
    </row>
    <row r="27" spans="1:7">
      <c r="A27" s="64" t="s">
        <v>11</v>
      </c>
      <c r="B27" s="65" t="s">
        <v>133</v>
      </c>
      <c r="C27" s="66"/>
      <c r="D27" s="67"/>
      <c r="E27" s="51" t="s">
        <v>134</v>
      </c>
      <c r="F27" s="55">
        <f>SUM(F28:F37)</f>
        <v>268051.76999999996</v>
      </c>
      <c r="G27" s="55">
        <f>SUM(G28:G37)</f>
        <v>265598.23000000004</v>
      </c>
    </row>
    <row r="28" spans="1:7">
      <c r="A28" s="49" t="s">
        <v>135</v>
      </c>
      <c r="B28" s="56"/>
      <c r="C28" s="57" t="s">
        <v>136</v>
      </c>
      <c r="D28" s="60"/>
      <c r="E28" s="61"/>
      <c r="F28" s="55"/>
      <c r="G28" s="55"/>
    </row>
    <row r="29" spans="1:7">
      <c r="A29" s="49" t="s">
        <v>137</v>
      </c>
      <c r="B29" s="56"/>
      <c r="C29" s="57" t="s">
        <v>138</v>
      </c>
      <c r="D29" s="60"/>
      <c r="E29" s="61"/>
      <c r="F29" s="55">
        <v>245895.06000000003</v>
      </c>
      <c r="G29" s="55">
        <v>247845.48000000004</v>
      </c>
    </row>
    <row r="30" spans="1:7">
      <c r="A30" s="49" t="s">
        <v>139</v>
      </c>
      <c r="B30" s="56"/>
      <c r="C30" s="57" t="s">
        <v>140</v>
      </c>
      <c r="D30" s="60"/>
      <c r="E30" s="61"/>
      <c r="F30" s="55"/>
      <c r="G30" s="55"/>
    </row>
    <row r="31" spans="1:7">
      <c r="A31" s="49" t="s">
        <v>141</v>
      </c>
      <c r="B31" s="56"/>
      <c r="C31" s="57" t="s">
        <v>142</v>
      </c>
      <c r="D31" s="60"/>
      <c r="E31" s="61"/>
      <c r="F31" s="55"/>
      <c r="G31" s="55"/>
    </row>
    <row r="32" spans="1:7">
      <c r="A32" s="49" t="s">
        <v>143</v>
      </c>
      <c r="B32" s="56"/>
      <c r="C32" s="57" t="s">
        <v>144</v>
      </c>
      <c r="D32" s="60"/>
      <c r="E32" s="61"/>
      <c r="F32" s="55">
        <v>20063.559999999998</v>
      </c>
      <c r="G32" s="55">
        <v>14259.730000000003</v>
      </c>
    </row>
    <row r="33" spans="1:7">
      <c r="A33" s="49" t="s">
        <v>145</v>
      </c>
      <c r="B33" s="56"/>
      <c r="C33" s="57" t="s">
        <v>146</v>
      </c>
      <c r="D33" s="60"/>
      <c r="E33" s="61"/>
      <c r="F33" s="55">
        <v>0.28999999999359716</v>
      </c>
      <c r="G33" s="55">
        <v>0.28999999999359716</v>
      </c>
    </row>
    <row r="34" spans="1:7">
      <c r="A34" s="49" t="s">
        <v>147</v>
      </c>
      <c r="B34" s="56"/>
      <c r="C34" s="57" t="s">
        <v>148</v>
      </c>
      <c r="D34" s="60"/>
      <c r="E34" s="61"/>
      <c r="F34" s="55"/>
      <c r="G34" s="55"/>
    </row>
    <row r="35" spans="1:7">
      <c r="A35" s="49" t="s">
        <v>149</v>
      </c>
      <c r="B35" s="56"/>
      <c r="C35" s="57" t="s">
        <v>150</v>
      </c>
      <c r="D35" s="60"/>
      <c r="E35" s="61"/>
      <c r="F35" s="55">
        <v>1732.9200000000019</v>
      </c>
      <c r="G35" s="55">
        <v>3090.4300000000003</v>
      </c>
    </row>
    <row r="36" spans="1:7">
      <c r="A36" s="49" t="s">
        <v>151</v>
      </c>
      <c r="B36" s="68"/>
      <c r="C36" s="69" t="s">
        <v>152</v>
      </c>
      <c r="D36" s="70"/>
      <c r="E36" s="61"/>
      <c r="F36" s="55">
        <v>359.94</v>
      </c>
      <c r="G36" s="55">
        <v>402.29999999999995</v>
      </c>
    </row>
    <row r="37" spans="1:7">
      <c r="A37" s="49" t="s">
        <v>153</v>
      </c>
      <c r="B37" s="56"/>
      <c r="C37" s="57" t="s">
        <v>154</v>
      </c>
      <c r="D37" s="60"/>
      <c r="E37" s="51"/>
      <c r="F37" s="55"/>
      <c r="G37" s="55"/>
    </row>
    <row r="38" spans="1:7">
      <c r="A38" s="51" t="s">
        <v>13</v>
      </c>
      <c r="B38" s="71" t="s">
        <v>155</v>
      </c>
      <c r="C38" s="71"/>
      <c r="D38" s="72"/>
      <c r="E38" s="51"/>
      <c r="F38" s="55"/>
      <c r="G38" s="55"/>
    </row>
    <row r="39" spans="1:7">
      <c r="A39" s="51" t="s">
        <v>21</v>
      </c>
      <c r="B39" s="71" t="s">
        <v>156</v>
      </c>
      <c r="C39" s="71"/>
      <c r="D39" s="72"/>
      <c r="E39" s="73"/>
      <c r="F39" s="55"/>
      <c r="G39" s="55"/>
    </row>
    <row r="40" spans="1:7">
      <c r="A40" s="45" t="s">
        <v>17</v>
      </c>
      <c r="B40" s="46" t="s">
        <v>157</v>
      </c>
      <c r="C40" s="47"/>
      <c r="D40" s="48"/>
      <c r="E40" s="61"/>
      <c r="F40" s="55"/>
      <c r="G40" s="55"/>
    </row>
    <row r="41" spans="1:7">
      <c r="A41" s="43" t="s">
        <v>23</v>
      </c>
      <c r="B41" s="74" t="s">
        <v>158</v>
      </c>
      <c r="C41" s="75"/>
      <c r="D41" s="76"/>
      <c r="E41" s="51"/>
      <c r="F41" s="50">
        <f>SUM(F42,F48,F49,F56,F57)</f>
        <v>54914.05</v>
      </c>
      <c r="G41" s="50">
        <f>SUM(G42,G48,G49,G56,G57)</f>
        <v>34447.019999999997</v>
      </c>
    </row>
    <row r="42" spans="1:7">
      <c r="A42" s="77" t="s">
        <v>9</v>
      </c>
      <c r="B42" s="78" t="s">
        <v>159</v>
      </c>
      <c r="C42" s="79"/>
      <c r="D42" s="80"/>
      <c r="E42" s="51" t="s">
        <v>160</v>
      </c>
      <c r="F42" s="55">
        <f>SUM(F43:F47)</f>
        <v>64.900000000000006</v>
      </c>
      <c r="G42" s="55">
        <f>SUM(G43:G47)</f>
        <v>89.44</v>
      </c>
    </row>
    <row r="43" spans="1:7">
      <c r="A43" s="81" t="s">
        <v>123</v>
      </c>
      <c r="B43" s="68"/>
      <c r="C43" s="69" t="s">
        <v>161</v>
      </c>
      <c r="D43" s="70"/>
      <c r="E43" s="61"/>
      <c r="F43" s="55"/>
      <c r="G43" s="55"/>
    </row>
    <row r="44" spans="1:7">
      <c r="A44" s="81" t="s">
        <v>125</v>
      </c>
      <c r="B44" s="68"/>
      <c r="C44" s="69" t="s">
        <v>162</v>
      </c>
      <c r="D44" s="70"/>
      <c r="E44" s="61"/>
      <c r="F44" s="55">
        <v>64.900000000000006</v>
      </c>
      <c r="G44" s="55">
        <v>89.44</v>
      </c>
    </row>
    <row r="45" spans="1:7">
      <c r="A45" s="81" t="s">
        <v>127</v>
      </c>
      <c r="B45" s="68"/>
      <c r="C45" s="69" t="s">
        <v>163</v>
      </c>
      <c r="D45" s="70"/>
      <c r="E45" s="61"/>
      <c r="F45" s="55"/>
      <c r="G45" s="55"/>
    </row>
    <row r="46" spans="1:7">
      <c r="A46" s="81" t="s">
        <v>129</v>
      </c>
      <c r="B46" s="68"/>
      <c r="C46" s="69" t="s">
        <v>164</v>
      </c>
      <c r="D46" s="70"/>
      <c r="E46" s="61"/>
      <c r="F46" s="55"/>
      <c r="G46" s="55"/>
    </row>
    <row r="47" spans="1:7">
      <c r="A47" s="81" t="s">
        <v>131</v>
      </c>
      <c r="B47" s="75"/>
      <c r="C47" s="209" t="s">
        <v>165</v>
      </c>
      <c r="D47" s="195"/>
      <c r="E47" s="61"/>
      <c r="F47" s="55"/>
      <c r="G47" s="55"/>
    </row>
    <row r="48" spans="1:7">
      <c r="A48" s="77" t="s">
        <v>11</v>
      </c>
      <c r="B48" s="82" t="s">
        <v>166</v>
      </c>
      <c r="C48" s="83"/>
      <c r="D48" s="84"/>
      <c r="E48" s="51" t="s">
        <v>167</v>
      </c>
      <c r="F48" s="55">
        <v>21874.22</v>
      </c>
      <c r="G48" s="55">
        <v>22.22</v>
      </c>
    </row>
    <row r="49" spans="1:7">
      <c r="A49" s="77" t="s">
        <v>13</v>
      </c>
      <c r="B49" s="78" t="s">
        <v>168</v>
      </c>
      <c r="C49" s="79"/>
      <c r="D49" s="80"/>
      <c r="E49" s="51" t="s">
        <v>169</v>
      </c>
      <c r="F49" s="55">
        <f>SUM(F50:F55)</f>
        <v>31184.11</v>
      </c>
      <c r="G49" s="55">
        <f>SUM(G50:G55)</f>
        <v>32121.91</v>
      </c>
    </row>
    <row r="50" spans="1:7">
      <c r="A50" s="81" t="s">
        <v>170</v>
      </c>
      <c r="B50" s="79"/>
      <c r="C50" s="85" t="s">
        <v>171</v>
      </c>
      <c r="D50" s="86"/>
      <c r="E50" s="51"/>
      <c r="F50" s="55"/>
      <c r="G50" s="55"/>
    </row>
    <row r="51" spans="1:7">
      <c r="A51" s="87" t="s">
        <v>172</v>
      </c>
      <c r="B51" s="68"/>
      <c r="C51" s="69" t="s">
        <v>173</v>
      </c>
      <c r="D51" s="88"/>
      <c r="E51" s="89"/>
      <c r="F51" s="55"/>
      <c r="G51" s="55"/>
    </row>
    <row r="52" spans="1:7">
      <c r="A52" s="81" t="s">
        <v>174</v>
      </c>
      <c r="B52" s="68"/>
      <c r="C52" s="69" t="s">
        <v>175</v>
      </c>
      <c r="D52" s="70"/>
      <c r="E52" s="90"/>
      <c r="F52" s="55"/>
      <c r="G52" s="55"/>
    </row>
    <row r="53" spans="1:7">
      <c r="A53" s="81" t="s">
        <v>176</v>
      </c>
      <c r="B53" s="68"/>
      <c r="C53" s="209" t="s">
        <v>177</v>
      </c>
      <c r="D53" s="195"/>
      <c r="E53" s="90"/>
      <c r="F53" s="55"/>
      <c r="G53" s="55"/>
    </row>
    <row r="54" spans="1:7">
      <c r="A54" s="81" t="s">
        <v>178</v>
      </c>
      <c r="B54" s="68"/>
      <c r="C54" s="69" t="s">
        <v>179</v>
      </c>
      <c r="D54" s="70"/>
      <c r="E54" s="90"/>
      <c r="F54" s="55">
        <v>31136.28</v>
      </c>
      <c r="G54" s="55">
        <v>32015.17</v>
      </c>
    </row>
    <row r="55" spans="1:7">
      <c r="A55" s="81" t="s">
        <v>180</v>
      </c>
      <c r="B55" s="68"/>
      <c r="C55" s="69" t="s">
        <v>181</v>
      </c>
      <c r="D55" s="70"/>
      <c r="E55" s="51"/>
      <c r="F55" s="55">
        <v>47.83</v>
      </c>
      <c r="G55" s="55">
        <v>106.74</v>
      </c>
    </row>
    <row r="56" spans="1:7">
      <c r="A56" s="77" t="s">
        <v>21</v>
      </c>
      <c r="B56" s="91" t="s">
        <v>182</v>
      </c>
      <c r="C56" s="91"/>
      <c r="D56" s="92"/>
      <c r="E56" s="90"/>
      <c r="F56" s="55"/>
      <c r="G56" s="55"/>
    </row>
    <row r="57" spans="1:7">
      <c r="A57" s="77" t="s">
        <v>60</v>
      </c>
      <c r="B57" s="91" t="s">
        <v>183</v>
      </c>
      <c r="C57" s="91"/>
      <c r="D57" s="92"/>
      <c r="E57" s="51" t="s">
        <v>184</v>
      </c>
      <c r="F57" s="55">
        <v>1790.82</v>
      </c>
      <c r="G57" s="55">
        <v>2213.4499999999998</v>
      </c>
    </row>
    <row r="58" spans="1:7">
      <c r="A58" s="51"/>
      <c r="B58" s="65" t="s">
        <v>185</v>
      </c>
      <c r="C58" s="66"/>
      <c r="D58" s="67"/>
      <c r="E58" s="51"/>
      <c r="F58" s="55">
        <f>SUM(F20,F40,F41)</f>
        <v>322965.81999999995</v>
      </c>
      <c r="G58" s="55">
        <f>SUM(G20,G40,G41)</f>
        <v>300045.25000000006</v>
      </c>
    </row>
    <row r="59" spans="1:7">
      <c r="A59" s="45" t="s">
        <v>25</v>
      </c>
      <c r="B59" s="46" t="s">
        <v>186</v>
      </c>
      <c r="C59" s="46"/>
      <c r="D59" s="93"/>
      <c r="E59" s="51" t="s">
        <v>187</v>
      </c>
      <c r="F59" s="50">
        <f>SUM(F60:F63)</f>
        <v>270421.93999999994</v>
      </c>
      <c r="G59" s="50">
        <f>SUM(G60:G63)</f>
        <v>267900.2</v>
      </c>
    </row>
    <row r="60" spans="1:7">
      <c r="A60" s="51" t="s">
        <v>9</v>
      </c>
      <c r="B60" s="71" t="s">
        <v>47</v>
      </c>
      <c r="C60" s="71"/>
      <c r="D60" s="72"/>
      <c r="E60" s="51"/>
      <c r="F60" s="55">
        <v>510.97999999999593</v>
      </c>
      <c r="G60" s="55">
        <v>50.220000000001164</v>
      </c>
    </row>
    <row r="61" spans="1:7">
      <c r="A61" s="64" t="s">
        <v>11</v>
      </c>
      <c r="B61" s="65" t="s">
        <v>188</v>
      </c>
      <c r="C61" s="66"/>
      <c r="D61" s="67"/>
      <c r="E61" s="64"/>
      <c r="F61" s="55">
        <v>266900.58999999997</v>
      </c>
      <c r="G61" s="55">
        <v>264234.56</v>
      </c>
    </row>
    <row r="62" spans="1:7">
      <c r="A62" s="51" t="s">
        <v>13</v>
      </c>
      <c r="B62" s="210" t="s">
        <v>189</v>
      </c>
      <c r="C62" s="211"/>
      <c r="D62" s="212"/>
      <c r="E62" s="51"/>
      <c r="F62" s="55">
        <v>315.29000000000002</v>
      </c>
      <c r="G62" s="55">
        <v>352.37</v>
      </c>
    </row>
    <row r="63" spans="1:7">
      <c r="A63" s="51" t="s">
        <v>190</v>
      </c>
      <c r="B63" s="71" t="s">
        <v>191</v>
      </c>
      <c r="C63" s="56"/>
      <c r="D63" s="94"/>
      <c r="E63" s="51"/>
      <c r="F63" s="55">
        <v>2695.08</v>
      </c>
      <c r="G63" s="55">
        <v>3263.05</v>
      </c>
    </row>
    <row r="64" spans="1:7">
      <c r="A64" s="45" t="s">
        <v>27</v>
      </c>
      <c r="B64" s="46" t="s">
        <v>192</v>
      </c>
      <c r="C64" s="47"/>
      <c r="D64" s="48"/>
      <c r="E64" s="51"/>
      <c r="F64" s="50">
        <f>SUM(F65,F69)</f>
        <v>30938.69</v>
      </c>
      <c r="G64" s="50">
        <f>SUM(G65,G69)</f>
        <v>32122.829999999998</v>
      </c>
    </row>
    <row r="65" spans="1:7">
      <c r="A65" s="51" t="s">
        <v>9</v>
      </c>
      <c r="B65" s="52" t="s">
        <v>193</v>
      </c>
      <c r="C65" s="95"/>
      <c r="D65" s="96"/>
      <c r="E65" s="51"/>
      <c r="F65" s="55">
        <f>SUM(F66:F68)</f>
        <v>0</v>
      </c>
      <c r="G65" s="55">
        <f>SUM(G66:G68)</f>
        <v>0</v>
      </c>
    </row>
    <row r="66" spans="1:7">
      <c r="A66" s="49" t="s">
        <v>123</v>
      </c>
      <c r="B66" s="97"/>
      <c r="C66" s="57" t="s">
        <v>194</v>
      </c>
      <c r="D66" s="98"/>
      <c r="E66" s="90"/>
      <c r="F66" s="55"/>
      <c r="G66" s="55"/>
    </row>
    <row r="67" spans="1:7">
      <c r="A67" s="49" t="s">
        <v>125</v>
      </c>
      <c r="B67" s="56"/>
      <c r="C67" s="57" t="s">
        <v>195</v>
      </c>
      <c r="D67" s="60"/>
      <c r="E67" s="51"/>
      <c r="F67" s="55"/>
      <c r="G67" s="55"/>
    </row>
    <row r="68" spans="1:7">
      <c r="A68" s="49" t="s">
        <v>196</v>
      </c>
      <c r="B68" s="56"/>
      <c r="C68" s="57" t="s">
        <v>197</v>
      </c>
      <c r="D68" s="60"/>
      <c r="E68" s="73"/>
      <c r="F68" s="55"/>
      <c r="G68" s="55"/>
    </row>
    <row r="69" spans="1:7">
      <c r="A69" s="77" t="s">
        <v>11</v>
      </c>
      <c r="B69" s="99" t="s">
        <v>198</v>
      </c>
      <c r="C69" s="100"/>
      <c r="D69" s="101"/>
      <c r="E69" s="77" t="s">
        <v>199</v>
      </c>
      <c r="F69" s="55">
        <f>SUM(F70:F75,F78:F83)</f>
        <v>30938.69</v>
      </c>
      <c r="G69" s="55">
        <f>SUM(G70:G75,G78:G83)</f>
        <v>32122.829999999998</v>
      </c>
    </row>
    <row r="70" spans="1:7">
      <c r="A70" s="49" t="s">
        <v>135</v>
      </c>
      <c r="B70" s="56"/>
      <c r="C70" s="57" t="s">
        <v>200</v>
      </c>
      <c r="D70" s="58"/>
      <c r="E70" s="51"/>
      <c r="F70" s="55"/>
      <c r="G70" s="55"/>
    </row>
    <row r="71" spans="1:7">
      <c r="A71" s="49" t="s">
        <v>137</v>
      </c>
      <c r="B71" s="97"/>
      <c r="C71" s="57" t="s">
        <v>201</v>
      </c>
      <c r="D71" s="98"/>
      <c r="E71" s="90"/>
      <c r="F71" s="55"/>
      <c r="G71" s="55"/>
    </row>
    <row r="72" spans="1:7">
      <c r="A72" s="49" t="s">
        <v>139</v>
      </c>
      <c r="B72" s="97"/>
      <c r="C72" s="57" t="s">
        <v>202</v>
      </c>
      <c r="D72" s="98"/>
      <c r="E72" s="90"/>
      <c r="F72" s="55"/>
      <c r="G72" s="55"/>
    </row>
    <row r="73" spans="1:7">
      <c r="A73" s="102" t="s">
        <v>141</v>
      </c>
      <c r="B73" s="79"/>
      <c r="C73" s="103" t="s">
        <v>203</v>
      </c>
      <c r="D73" s="86"/>
      <c r="E73" s="90"/>
      <c r="F73" s="55"/>
      <c r="G73" s="55"/>
    </row>
    <row r="74" spans="1:7">
      <c r="A74" s="51" t="s">
        <v>143</v>
      </c>
      <c r="B74" s="63"/>
      <c r="C74" s="63" t="s">
        <v>204</v>
      </c>
      <c r="D74" s="58"/>
      <c r="E74" s="104"/>
      <c r="F74" s="55"/>
      <c r="G74" s="55"/>
    </row>
    <row r="75" spans="1:7">
      <c r="A75" s="105" t="s">
        <v>145</v>
      </c>
      <c r="B75" s="100"/>
      <c r="C75" s="106" t="s">
        <v>205</v>
      </c>
      <c r="D75" s="31"/>
      <c r="E75" s="51"/>
      <c r="F75" s="55">
        <f>SUM(F76,F77)</f>
        <v>0</v>
      </c>
      <c r="G75" s="55">
        <f>SUM(G76,G77)</f>
        <v>0</v>
      </c>
    </row>
    <row r="76" spans="1:7" ht="20.25" customHeight="1">
      <c r="A76" s="81" t="s">
        <v>206</v>
      </c>
      <c r="B76" s="68"/>
      <c r="C76" s="88"/>
      <c r="D76" s="70" t="s">
        <v>207</v>
      </c>
      <c r="E76" s="90"/>
      <c r="F76" s="55"/>
      <c r="G76" s="55"/>
    </row>
    <row r="77" spans="1:7" ht="14.25" customHeight="1">
      <c r="A77" s="81" t="s">
        <v>208</v>
      </c>
      <c r="B77" s="68"/>
      <c r="C77" s="88"/>
      <c r="D77" s="70" t="s">
        <v>209</v>
      </c>
      <c r="E77" s="61"/>
      <c r="F77" s="55"/>
      <c r="G77" s="55"/>
    </row>
    <row r="78" spans="1:7">
      <c r="A78" s="81" t="s">
        <v>147</v>
      </c>
      <c r="B78" s="83"/>
      <c r="C78" s="107" t="s">
        <v>210</v>
      </c>
      <c r="D78" s="35"/>
      <c r="E78" s="61"/>
      <c r="F78" s="55"/>
      <c r="G78" s="55"/>
    </row>
    <row r="79" spans="1:7">
      <c r="A79" s="81" t="s">
        <v>149</v>
      </c>
      <c r="B79" s="108"/>
      <c r="C79" s="69" t="s">
        <v>211</v>
      </c>
      <c r="D79" s="109"/>
      <c r="E79" s="90"/>
      <c r="F79" s="55"/>
      <c r="G79" s="55"/>
    </row>
    <row r="80" spans="1:7">
      <c r="A80" s="81" t="s">
        <v>151</v>
      </c>
      <c r="B80" s="56"/>
      <c r="C80" s="57" t="s">
        <v>212</v>
      </c>
      <c r="D80" s="60"/>
      <c r="E80" s="90"/>
      <c r="F80" s="55">
        <v>534.08000000000004</v>
      </c>
      <c r="G80" s="55">
        <v>1835.82</v>
      </c>
    </row>
    <row r="81" spans="1:7">
      <c r="A81" s="81" t="s">
        <v>153</v>
      </c>
      <c r="B81" s="56"/>
      <c r="C81" s="57" t="s">
        <v>213</v>
      </c>
      <c r="D81" s="60"/>
      <c r="E81" s="90"/>
      <c r="F81" s="55">
        <v>117.6</v>
      </c>
      <c r="G81" s="55"/>
    </row>
    <row r="82" spans="1:7">
      <c r="A82" s="49" t="s">
        <v>214</v>
      </c>
      <c r="B82" s="68"/>
      <c r="C82" s="69" t="s">
        <v>215</v>
      </c>
      <c r="D82" s="70"/>
      <c r="E82" s="90"/>
      <c r="F82" s="55">
        <v>30287.01</v>
      </c>
      <c r="G82" s="55">
        <v>30287.01</v>
      </c>
    </row>
    <row r="83" spans="1:7">
      <c r="A83" s="49" t="s">
        <v>216</v>
      </c>
      <c r="B83" s="56"/>
      <c r="C83" s="57" t="s">
        <v>217</v>
      </c>
      <c r="D83" s="60"/>
      <c r="E83" s="73"/>
      <c r="F83" s="55"/>
      <c r="G83" s="55"/>
    </row>
    <row r="84" spans="1:7">
      <c r="A84" s="45" t="s">
        <v>29</v>
      </c>
      <c r="B84" s="110" t="s">
        <v>218</v>
      </c>
      <c r="C84" s="111"/>
      <c r="D84" s="112"/>
      <c r="E84" s="73" t="s">
        <v>219</v>
      </c>
      <c r="F84" s="50">
        <f>SUM(F85,F86,F89,F90)</f>
        <v>21605.189999999973</v>
      </c>
      <c r="G84" s="50">
        <f>SUM(G85,G86,G89,G90)</f>
        <v>22.220000000102445</v>
      </c>
    </row>
    <row r="85" spans="1:7">
      <c r="A85" s="51" t="s">
        <v>9</v>
      </c>
      <c r="B85" s="71" t="s">
        <v>220</v>
      </c>
      <c r="C85" s="56"/>
      <c r="D85" s="94"/>
      <c r="E85" s="73"/>
      <c r="F85" s="55"/>
      <c r="G85" s="55"/>
    </row>
    <row r="86" spans="1:7">
      <c r="A86" s="51" t="s">
        <v>11</v>
      </c>
      <c r="B86" s="52" t="s">
        <v>221</v>
      </c>
      <c r="C86" s="95"/>
      <c r="D86" s="96"/>
      <c r="E86" s="51"/>
      <c r="F86" s="55">
        <f>SUM(F87,F88)</f>
        <v>0</v>
      </c>
      <c r="G86" s="55">
        <f>SUM(G87,G88)</f>
        <v>0</v>
      </c>
    </row>
    <row r="87" spans="1:7">
      <c r="A87" s="49" t="s">
        <v>135</v>
      </c>
      <c r="B87" s="56"/>
      <c r="C87" s="57" t="s">
        <v>222</v>
      </c>
      <c r="D87" s="60"/>
      <c r="E87" s="51"/>
      <c r="F87" s="55"/>
      <c r="G87" s="55"/>
    </row>
    <row r="88" spans="1:7">
      <c r="A88" s="49" t="s">
        <v>137</v>
      </c>
      <c r="B88" s="56"/>
      <c r="C88" s="57" t="s">
        <v>223</v>
      </c>
      <c r="D88" s="60"/>
      <c r="E88" s="51"/>
      <c r="F88" s="55"/>
      <c r="G88" s="55"/>
    </row>
    <row r="89" spans="1:7">
      <c r="A89" s="77" t="s">
        <v>13</v>
      </c>
      <c r="B89" s="88" t="s">
        <v>224</v>
      </c>
      <c r="C89" s="88"/>
      <c r="D89" s="113"/>
      <c r="E89" s="51"/>
      <c r="F89" s="55"/>
      <c r="G89" s="55"/>
    </row>
    <row r="90" spans="1:7">
      <c r="A90" s="64" t="s">
        <v>21</v>
      </c>
      <c r="B90" s="65" t="s">
        <v>225</v>
      </c>
      <c r="C90" s="66"/>
      <c r="D90" s="67"/>
      <c r="E90" s="51"/>
      <c r="F90" s="55">
        <f>SUM(F91,F92)</f>
        <v>21605.189999999973</v>
      </c>
      <c r="G90" s="55">
        <f>SUM(G91,G92)</f>
        <v>22.220000000102445</v>
      </c>
    </row>
    <row r="91" spans="1:7">
      <c r="A91" s="49" t="s">
        <v>226</v>
      </c>
      <c r="B91" s="47"/>
      <c r="C91" s="57" t="s">
        <v>227</v>
      </c>
      <c r="D91" s="114"/>
      <c r="E91" s="61"/>
      <c r="F91" s="55">
        <v>21582.969999999972</v>
      </c>
      <c r="G91" s="55">
        <v>11.110000000102445</v>
      </c>
    </row>
    <row r="92" spans="1:7">
      <c r="A92" s="49" t="s">
        <v>228</v>
      </c>
      <c r="B92" s="47"/>
      <c r="C92" s="57" t="s">
        <v>229</v>
      </c>
      <c r="D92" s="114"/>
      <c r="E92" s="61"/>
      <c r="F92" s="55">
        <v>22.22</v>
      </c>
      <c r="G92" s="55">
        <v>11.11</v>
      </c>
    </row>
    <row r="93" spans="1:7">
      <c r="A93" s="45" t="s">
        <v>30</v>
      </c>
      <c r="B93" s="110" t="s">
        <v>230</v>
      </c>
      <c r="C93" s="112"/>
      <c r="D93" s="112"/>
      <c r="E93" s="61"/>
      <c r="F93" s="50"/>
      <c r="G93" s="50"/>
    </row>
    <row r="94" spans="1:7">
      <c r="A94" s="45"/>
      <c r="B94" s="193" t="s">
        <v>231</v>
      </c>
      <c r="C94" s="194"/>
      <c r="D94" s="195"/>
      <c r="E94" s="51"/>
      <c r="F94" s="115">
        <f>SUM(F59,F64,F84,F93)</f>
        <v>322965.81999999995</v>
      </c>
      <c r="G94" s="115">
        <f>SUM(G59,G64,G84,G93)</f>
        <v>300045.25000000012</v>
      </c>
    </row>
    <row r="95" spans="1:7">
      <c r="A95" s="116"/>
      <c r="B95" s="117"/>
      <c r="C95" s="117"/>
      <c r="D95" s="117"/>
      <c r="E95" s="117"/>
      <c r="F95" s="27"/>
      <c r="G95" s="27"/>
    </row>
    <row r="96" spans="1:7" ht="15.75">
      <c r="A96" s="214" t="s">
        <v>109</v>
      </c>
      <c r="B96" s="214"/>
      <c r="C96" s="214"/>
      <c r="D96" s="214"/>
      <c r="E96" s="118"/>
      <c r="F96" s="215" t="s">
        <v>111</v>
      </c>
      <c r="G96" s="215"/>
    </row>
    <row r="97" spans="1:7" ht="25.5">
      <c r="A97" s="216" t="s">
        <v>232</v>
      </c>
      <c r="B97" s="216"/>
      <c r="C97" s="216"/>
      <c r="D97" s="216"/>
      <c r="E97" s="27" t="s">
        <v>100</v>
      </c>
      <c r="F97" s="191" t="s">
        <v>35</v>
      </c>
      <c r="G97" s="191"/>
    </row>
    <row r="98" spans="1:7">
      <c r="A98" s="42"/>
      <c r="B98" s="42"/>
      <c r="C98" s="42"/>
      <c r="D98" s="42"/>
      <c r="E98" s="42"/>
      <c r="F98" s="42"/>
      <c r="G98" s="42"/>
    </row>
    <row r="99" spans="1:7" ht="15.75">
      <c r="A99" s="179" t="s">
        <v>110</v>
      </c>
      <c r="B99" s="179"/>
      <c r="C99" s="179"/>
      <c r="D99" s="179"/>
      <c r="E99" s="119"/>
      <c r="F99" s="217" t="s">
        <v>112</v>
      </c>
      <c r="G99" s="217"/>
    </row>
    <row r="100" spans="1:7" ht="25.5">
      <c r="A100" s="213" t="s">
        <v>233</v>
      </c>
      <c r="B100" s="213"/>
      <c r="C100" s="213"/>
      <c r="D100" s="213"/>
      <c r="E100" s="120" t="s">
        <v>100</v>
      </c>
      <c r="F100" s="196" t="s">
        <v>35</v>
      </c>
      <c r="G100" s="196"/>
    </row>
    <row r="101" spans="1:7">
      <c r="A101" s="121"/>
      <c r="B101" s="121"/>
      <c r="C101" s="121"/>
      <c r="D101" s="121"/>
      <c r="E101" s="122"/>
      <c r="F101" s="42"/>
      <c r="G101" s="42"/>
    </row>
    <row r="102" spans="1:7">
      <c r="A102" s="121"/>
      <c r="B102" s="121"/>
      <c r="C102" s="121"/>
      <c r="D102" s="121"/>
      <c r="E102" s="122"/>
      <c r="F102" s="42"/>
      <c r="G102" s="42"/>
    </row>
    <row r="103" spans="1:7">
      <c r="A103" s="26"/>
      <c r="F103" s="26"/>
      <c r="G103" s="26"/>
    </row>
  </sheetData>
  <mergeCells count="26">
    <mergeCell ref="A100:D100"/>
    <mergeCell ref="F100:G100"/>
    <mergeCell ref="A96:D96"/>
    <mergeCell ref="F96:G96"/>
    <mergeCell ref="A97:D97"/>
    <mergeCell ref="F97:G97"/>
    <mergeCell ref="A99:D99"/>
    <mergeCell ref="F99:G99"/>
    <mergeCell ref="B94:D94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A9:G9"/>
    <mergeCell ref="E2:G2"/>
    <mergeCell ref="E3:G3"/>
    <mergeCell ref="A5:G6"/>
    <mergeCell ref="A7:G7"/>
    <mergeCell ref="A8:G8"/>
  </mergeCells>
  <pageMargins left="0.70866141732283472" right="0.70866141732283472" top="0.74803149606299213" bottom="0.74803149606299213" header="0.31496062992125984" footer="0.31496062992125984"/>
  <pageSetup scale="85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workbookViewId="0">
      <selection activeCell="G36" sqref="G36"/>
    </sheetView>
  </sheetViews>
  <sheetFormatPr defaultRowHeight="15"/>
  <cols>
    <col min="1" max="1" width="6" style="123" customWidth="1"/>
    <col min="2" max="2" width="32.85546875" style="15" customWidth="1"/>
    <col min="3" max="10" width="15.7109375" style="15" customWidth="1"/>
    <col min="11" max="11" width="13.140625" style="15" customWidth="1"/>
    <col min="12" max="13" width="15.7109375" style="15" customWidth="1"/>
  </cols>
  <sheetData>
    <row r="1" spans="1:13">
      <c r="I1" s="124"/>
      <c r="J1" s="124"/>
      <c r="K1" s="124"/>
    </row>
    <row r="2" spans="1:13">
      <c r="I2" s="15" t="s">
        <v>234</v>
      </c>
    </row>
    <row r="3" spans="1:13">
      <c r="I3" s="15" t="s">
        <v>235</v>
      </c>
    </row>
    <row r="5" spans="1:13" ht="14.25">
      <c r="A5" s="218" t="s">
        <v>236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13" ht="14.25">
      <c r="A6" s="218" t="s">
        <v>237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</row>
    <row r="7" spans="1:13" ht="14.25">
      <c r="A7" s="125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</row>
    <row r="8" spans="1:13" ht="14.25">
      <c r="A8" s="218" t="s">
        <v>102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</row>
    <row r="10" spans="1:13" ht="14.25">
      <c r="A10" s="218" t="s">
        <v>238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</row>
    <row r="11" spans="1:13">
      <c r="G11" s="126">
        <v>44012</v>
      </c>
    </row>
    <row r="12" spans="1:13" ht="14.25">
      <c r="A12" s="220" t="s">
        <v>3</v>
      </c>
      <c r="B12" s="220" t="s">
        <v>239</v>
      </c>
      <c r="C12" s="220" t="s">
        <v>240</v>
      </c>
      <c r="D12" s="220" t="s">
        <v>241</v>
      </c>
      <c r="E12" s="220"/>
      <c r="F12" s="220"/>
      <c r="G12" s="220"/>
      <c r="H12" s="220"/>
      <c r="I12" s="220"/>
      <c r="J12" s="221"/>
      <c r="K12" s="221"/>
      <c r="L12" s="220"/>
      <c r="M12" s="220" t="s">
        <v>242</v>
      </c>
    </row>
    <row r="13" spans="1:13" ht="114">
      <c r="A13" s="220"/>
      <c r="B13" s="220"/>
      <c r="C13" s="220"/>
      <c r="D13" s="127" t="s">
        <v>243</v>
      </c>
      <c r="E13" s="127" t="s">
        <v>244</v>
      </c>
      <c r="F13" s="127" t="s">
        <v>245</v>
      </c>
      <c r="G13" s="127" t="s">
        <v>246</v>
      </c>
      <c r="H13" s="127" t="s">
        <v>247</v>
      </c>
      <c r="I13" s="128" t="s">
        <v>248</v>
      </c>
      <c r="J13" s="127" t="s">
        <v>249</v>
      </c>
      <c r="K13" s="129" t="s">
        <v>250</v>
      </c>
      <c r="L13" s="130" t="s">
        <v>251</v>
      </c>
      <c r="M13" s="220"/>
    </row>
    <row r="14" spans="1:13" ht="12.75">
      <c r="A14" s="131">
        <v>1</v>
      </c>
      <c r="B14" s="131">
        <v>2</v>
      </c>
      <c r="C14" s="131">
        <v>3</v>
      </c>
      <c r="D14" s="131">
        <v>4</v>
      </c>
      <c r="E14" s="131">
        <v>5</v>
      </c>
      <c r="F14" s="131">
        <v>6</v>
      </c>
      <c r="G14" s="131">
        <v>7</v>
      </c>
      <c r="H14" s="131">
        <v>8</v>
      </c>
      <c r="I14" s="131">
        <v>9</v>
      </c>
      <c r="J14" s="131">
        <v>10</v>
      </c>
      <c r="K14" s="132" t="s">
        <v>252</v>
      </c>
      <c r="L14" s="131">
        <v>12</v>
      </c>
      <c r="M14" s="131">
        <v>13</v>
      </c>
    </row>
    <row r="15" spans="1:13" ht="71.25">
      <c r="A15" s="127" t="s">
        <v>253</v>
      </c>
      <c r="B15" s="133" t="s">
        <v>254</v>
      </c>
      <c r="C15" s="134">
        <f t="shared" ref="C15:L15" si="0">SUM(C16:C17)</f>
        <v>50.22</v>
      </c>
      <c r="D15" s="134">
        <f t="shared" si="0"/>
        <v>118647.8</v>
      </c>
      <c r="E15" s="134">
        <f t="shared" si="0"/>
        <v>0</v>
      </c>
      <c r="F15" s="134">
        <f t="shared" si="0"/>
        <v>3.92</v>
      </c>
      <c r="G15" s="134">
        <f t="shared" si="0"/>
        <v>0</v>
      </c>
      <c r="H15" s="134">
        <f t="shared" si="0"/>
        <v>0</v>
      </c>
      <c r="I15" s="134">
        <f t="shared" si="0"/>
        <v>-118190.96</v>
      </c>
      <c r="J15" s="134">
        <f t="shared" si="0"/>
        <v>0</v>
      </c>
      <c r="K15" s="134">
        <f t="shared" si="0"/>
        <v>0</v>
      </c>
      <c r="L15" s="134">
        <f t="shared" si="0"/>
        <v>0</v>
      </c>
      <c r="M15" s="134">
        <f t="shared" ref="M15:M27" si="1">SUM(C15:L15)</f>
        <v>510.97999999999593</v>
      </c>
    </row>
    <row r="16" spans="1:13">
      <c r="A16" s="135" t="s">
        <v>255</v>
      </c>
      <c r="B16" s="136" t="s">
        <v>256</v>
      </c>
      <c r="C16" s="137">
        <v>50.22</v>
      </c>
      <c r="D16" s="137"/>
      <c r="E16" s="137">
        <v>3000.72</v>
      </c>
      <c r="F16" s="137">
        <v>3.92</v>
      </c>
      <c r="G16" s="137"/>
      <c r="H16" s="137"/>
      <c r="I16" s="137">
        <v>-2543.88</v>
      </c>
      <c r="J16" s="137"/>
      <c r="K16" s="137"/>
      <c r="L16" s="137"/>
      <c r="M16" s="134">
        <f t="shared" si="1"/>
        <v>510.97999999999956</v>
      </c>
    </row>
    <row r="17" spans="1:13">
      <c r="A17" s="135" t="s">
        <v>257</v>
      </c>
      <c r="B17" s="136" t="s">
        <v>258</v>
      </c>
      <c r="C17" s="137"/>
      <c r="D17" s="137">
        <v>118647.8</v>
      </c>
      <c r="E17" s="137">
        <v>-3000.72</v>
      </c>
      <c r="F17" s="137"/>
      <c r="G17" s="137"/>
      <c r="H17" s="137"/>
      <c r="I17" s="137">
        <v>-115647.08</v>
      </c>
      <c r="J17" s="137"/>
      <c r="K17" s="137"/>
      <c r="L17" s="137"/>
      <c r="M17" s="134">
        <f t="shared" si="1"/>
        <v>0</v>
      </c>
    </row>
    <row r="18" spans="1:13" ht="85.5">
      <c r="A18" s="127" t="s">
        <v>259</v>
      </c>
      <c r="B18" s="133" t="s">
        <v>260</v>
      </c>
      <c r="C18" s="134">
        <f t="shared" ref="C18:L18" si="2">SUM(C19:C20)</f>
        <v>264234.56</v>
      </c>
      <c r="D18" s="134">
        <f t="shared" si="2"/>
        <v>77103.009999999995</v>
      </c>
      <c r="E18" s="134">
        <f t="shared" si="2"/>
        <v>0</v>
      </c>
      <c r="F18" s="134">
        <f t="shared" si="2"/>
        <v>0</v>
      </c>
      <c r="G18" s="134">
        <f t="shared" si="2"/>
        <v>0</v>
      </c>
      <c r="H18" s="134">
        <f t="shared" si="2"/>
        <v>0</v>
      </c>
      <c r="I18" s="134">
        <f t="shared" si="2"/>
        <v>-74436.98</v>
      </c>
      <c r="J18" s="134">
        <f t="shared" si="2"/>
        <v>0</v>
      </c>
      <c r="K18" s="134">
        <f t="shared" si="2"/>
        <v>0</v>
      </c>
      <c r="L18" s="134">
        <f t="shared" si="2"/>
        <v>0</v>
      </c>
      <c r="M18" s="134">
        <f t="shared" si="1"/>
        <v>266900.59000000003</v>
      </c>
    </row>
    <row r="19" spans="1:13">
      <c r="A19" s="135" t="s">
        <v>261</v>
      </c>
      <c r="B19" s="136" t="s">
        <v>256</v>
      </c>
      <c r="C19" s="137">
        <v>264234.56</v>
      </c>
      <c r="D19" s="137">
        <v>8444.7000000000007</v>
      </c>
      <c r="E19" s="137"/>
      <c r="F19" s="137"/>
      <c r="G19" s="137"/>
      <c r="H19" s="137"/>
      <c r="I19" s="137">
        <v>-5778.67</v>
      </c>
      <c r="J19" s="137"/>
      <c r="K19" s="137"/>
      <c r="L19" s="137"/>
      <c r="M19" s="134">
        <f t="shared" si="1"/>
        <v>266900.59000000003</v>
      </c>
    </row>
    <row r="20" spans="1:13" ht="23.25" customHeight="1">
      <c r="A20" s="135" t="s">
        <v>262</v>
      </c>
      <c r="B20" s="136" t="s">
        <v>258</v>
      </c>
      <c r="C20" s="137"/>
      <c r="D20" s="137">
        <v>68658.31</v>
      </c>
      <c r="E20" s="137"/>
      <c r="F20" s="137"/>
      <c r="G20" s="137"/>
      <c r="H20" s="137"/>
      <c r="I20" s="137">
        <v>-68658.31</v>
      </c>
      <c r="J20" s="137"/>
      <c r="K20" s="137"/>
      <c r="L20" s="137"/>
      <c r="M20" s="134">
        <f t="shared" si="1"/>
        <v>0</v>
      </c>
    </row>
    <row r="21" spans="1:13" ht="114">
      <c r="A21" s="127" t="s">
        <v>263</v>
      </c>
      <c r="B21" s="133" t="s">
        <v>264</v>
      </c>
      <c r="C21" s="134">
        <f t="shared" ref="C21:L21" si="3">SUM(C22:C23)</f>
        <v>352.37</v>
      </c>
      <c r="D21" s="134">
        <f t="shared" si="3"/>
        <v>0</v>
      </c>
      <c r="E21" s="134">
        <f t="shared" si="3"/>
        <v>0</v>
      </c>
      <c r="F21" s="134">
        <f t="shared" si="3"/>
        <v>6.9</v>
      </c>
      <c r="G21" s="134">
        <f t="shared" si="3"/>
        <v>0</v>
      </c>
      <c r="H21" s="134">
        <f t="shared" si="3"/>
        <v>0</v>
      </c>
      <c r="I21" s="134">
        <f t="shared" si="3"/>
        <v>-43.98</v>
      </c>
      <c r="J21" s="134">
        <f>SUM(J22:J23)</f>
        <v>0</v>
      </c>
      <c r="K21" s="134">
        <f t="shared" si="3"/>
        <v>0</v>
      </c>
      <c r="L21" s="134">
        <f t="shared" si="3"/>
        <v>0</v>
      </c>
      <c r="M21" s="134">
        <f t="shared" si="1"/>
        <v>315.28999999999996</v>
      </c>
    </row>
    <row r="22" spans="1:13" ht="21" customHeight="1">
      <c r="A22" s="135" t="s">
        <v>265</v>
      </c>
      <c r="B22" s="136" t="s">
        <v>256</v>
      </c>
      <c r="C22" s="137">
        <v>352.37</v>
      </c>
      <c r="D22" s="137"/>
      <c r="E22" s="137"/>
      <c r="F22" s="137">
        <v>6.9</v>
      </c>
      <c r="G22" s="137"/>
      <c r="H22" s="137"/>
      <c r="I22" s="137">
        <v>-43.98</v>
      </c>
      <c r="J22" s="137"/>
      <c r="K22" s="137"/>
      <c r="L22" s="137"/>
      <c r="M22" s="134">
        <f t="shared" si="1"/>
        <v>315.28999999999996</v>
      </c>
    </row>
    <row r="23" spans="1:13" ht="27.75" customHeight="1">
      <c r="A23" s="135" t="s">
        <v>266</v>
      </c>
      <c r="B23" s="136" t="s">
        <v>258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4">
        <f t="shared" si="1"/>
        <v>0</v>
      </c>
    </row>
    <row r="24" spans="1:13" ht="16.5" customHeight="1">
      <c r="A24" s="127" t="s">
        <v>267</v>
      </c>
      <c r="B24" s="133" t="s">
        <v>268</v>
      </c>
      <c r="C24" s="134">
        <f t="shared" ref="C24:L24" si="4">SUM(C25:C26)</f>
        <v>3263.05</v>
      </c>
      <c r="D24" s="134">
        <f t="shared" si="4"/>
        <v>0</v>
      </c>
      <c r="E24" s="134">
        <f>SUM(E25:E26)</f>
        <v>0</v>
      </c>
      <c r="F24" s="134">
        <f t="shared" si="4"/>
        <v>991.9</v>
      </c>
      <c r="G24" s="134">
        <f t="shared" si="4"/>
        <v>0</v>
      </c>
      <c r="H24" s="134">
        <f t="shared" si="4"/>
        <v>0</v>
      </c>
      <c r="I24" s="134">
        <f t="shared" si="4"/>
        <v>-1559.87</v>
      </c>
      <c r="J24" s="134">
        <f>SUM(J25:J26)</f>
        <v>0</v>
      </c>
      <c r="K24" s="134">
        <f t="shared" si="4"/>
        <v>0</v>
      </c>
      <c r="L24" s="134">
        <f t="shared" si="4"/>
        <v>0</v>
      </c>
      <c r="M24" s="134">
        <f t="shared" si="1"/>
        <v>2695.08</v>
      </c>
    </row>
    <row r="25" spans="1:13" ht="17.25" customHeight="1">
      <c r="A25" s="135" t="s">
        <v>269</v>
      </c>
      <c r="B25" s="136" t="s">
        <v>256</v>
      </c>
      <c r="C25" s="137">
        <v>2073.87</v>
      </c>
      <c r="D25" s="137"/>
      <c r="E25" s="137"/>
      <c r="F25" s="137">
        <v>991.9</v>
      </c>
      <c r="G25" s="137"/>
      <c r="H25" s="137"/>
      <c r="I25" s="137">
        <v>-1559.87</v>
      </c>
      <c r="J25" s="137"/>
      <c r="K25" s="137"/>
      <c r="L25" s="137"/>
      <c r="M25" s="134">
        <f t="shared" si="1"/>
        <v>1505.9</v>
      </c>
    </row>
    <row r="26" spans="1:13" ht="23.25" customHeight="1">
      <c r="A26" s="135" t="s">
        <v>270</v>
      </c>
      <c r="B26" s="136" t="s">
        <v>258</v>
      </c>
      <c r="C26" s="137">
        <v>1189.18</v>
      </c>
      <c r="D26" s="137"/>
      <c r="E26" s="137"/>
      <c r="F26" s="137"/>
      <c r="G26" s="137"/>
      <c r="H26" s="137"/>
      <c r="I26" s="137"/>
      <c r="J26" s="137"/>
      <c r="K26" s="137"/>
      <c r="L26" s="137"/>
      <c r="M26" s="134">
        <f t="shared" si="1"/>
        <v>1189.18</v>
      </c>
    </row>
    <row r="27" spans="1:13" ht="24" customHeight="1">
      <c r="A27" s="127" t="s">
        <v>271</v>
      </c>
      <c r="B27" s="133" t="s">
        <v>272</v>
      </c>
      <c r="C27" s="138">
        <f t="shared" ref="C27:L27" si="5">SUM(C15,C18,C21,C24)</f>
        <v>267900.19999999995</v>
      </c>
      <c r="D27" s="138">
        <f t="shared" si="5"/>
        <v>195750.81</v>
      </c>
      <c r="E27" s="138">
        <f t="shared" si="5"/>
        <v>0</v>
      </c>
      <c r="F27" s="138">
        <f t="shared" si="5"/>
        <v>1002.72</v>
      </c>
      <c r="G27" s="138">
        <f t="shared" si="5"/>
        <v>0</v>
      </c>
      <c r="H27" s="138">
        <f t="shared" si="5"/>
        <v>0</v>
      </c>
      <c r="I27" s="138">
        <f t="shared" si="5"/>
        <v>-194231.79</v>
      </c>
      <c r="J27" s="138">
        <f t="shared" si="5"/>
        <v>0</v>
      </c>
      <c r="K27" s="138">
        <f t="shared" si="5"/>
        <v>0</v>
      </c>
      <c r="L27" s="138">
        <f t="shared" si="5"/>
        <v>0</v>
      </c>
      <c r="M27" s="138">
        <f t="shared" si="1"/>
        <v>270421.93999999994</v>
      </c>
    </row>
    <row r="28" spans="1:13">
      <c r="A28" s="139" t="s">
        <v>273</v>
      </c>
    </row>
    <row r="29" spans="1:13" ht="12.75">
      <c r="A29" s="140"/>
      <c r="B29" s="140"/>
      <c r="C29" s="140"/>
      <c r="D29" s="140"/>
      <c r="E29" s="140"/>
      <c r="F29"/>
      <c r="G29"/>
      <c r="H29"/>
      <c r="I29"/>
      <c r="J29"/>
      <c r="K29"/>
      <c r="L29"/>
      <c r="M29"/>
    </row>
    <row r="30" spans="1:13" ht="12.75">
      <c r="A30" s="140"/>
      <c r="B30" s="140"/>
      <c r="C30" s="140"/>
      <c r="D30" s="140"/>
      <c r="E30" s="140"/>
      <c r="F30"/>
      <c r="G30"/>
      <c r="H30"/>
      <c r="I30"/>
      <c r="J30"/>
      <c r="K30"/>
      <c r="L30"/>
      <c r="M30"/>
    </row>
    <row r="31" spans="1:13" ht="12.75">
      <c r="A31" s="26"/>
      <c r="B31" s="26"/>
      <c r="C31" s="26"/>
      <c r="D31" s="26"/>
      <c r="E31" s="27"/>
      <c r="F31" s="26"/>
      <c r="G31" s="26"/>
      <c r="H31" s="26"/>
      <c r="I31" s="26"/>
      <c r="J31" s="26"/>
      <c r="K31" s="26"/>
      <c r="L31" s="26"/>
      <c r="M31" s="26"/>
    </row>
  </sheetData>
  <mergeCells count="9">
    <mergeCell ref="A5:M5"/>
    <mergeCell ref="A6:M6"/>
    <mergeCell ref="A8:M8"/>
    <mergeCell ref="A10:M10"/>
    <mergeCell ref="A12:A13"/>
    <mergeCell ref="B12:B13"/>
    <mergeCell ref="C12:C13"/>
    <mergeCell ref="D12:L12"/>
    <mergeCell ref="M12:M13"/>
  </mergeCells>
  <pageMargins left="0.70866141732283472" right="0.70866141732283472" top="0.74803149606299213" bottom="0.74803149606299213" header="0.31496062992125984" footer="0.31496062992125984"/>
  <pageSetup scale="5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Veiklos rezultatų ataskaita</vt:lpstr>
      <vt:lpstr>Finansinės būklės ataskaita</vt:lpstr>
      <vt:lpstr>Finansavimo sumos</vt:lpstr>
      <vt:lpstr>'Veiklos rezultatų ataskaita'!Print_Titles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Vartotojas</dc:creator>
  <cp:lastModifiedBy>Vartotojas</cp:lastModifiedBy>
  <cp:lastPrinted>2020-07-29T10:40:54Z</cp:lastPrinted>
  <dcterms:created xsi:type="dcterms:W3CDTF">1996-10-14T23:33:28Z</dcterms:created>
  <dcterms:modified xsi:type="dcterms:W3CDTF">2020-10-01T15:10:37Z</dcterms:modified>
</cp:coreProperties>
</file>